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https://austrade-my.sharepoint.com/personal/tim_houghton_austrade_gov_au/Documents/Documents/"/>
    </mc:Choice>
  </mc:AlternateContent>
  <xr:revisionPtr revIDLastSave="784" documentId="8_{A74E1592-19B5-4435-8047-C58DA4FF96F6}" xr6:coauthVersionLast="47" xr6:coauthVersionMax="47" xr10:uidLastSave="{38F072C9-D539-4244-940E-5CE4E1988155}"/>
  <bookViews>
    <workbookView xWindow="-5100" yWindow="-21720" windowWidth="38640" windowHeight="21240" tabRatio="817" activeTab="4" xr2:uid="{BCAAFA4D-F2A8-4875-A718-92BF622A7A04}"/>
  </bookViews>
  <sheets>
    <sheet name="Introduction &amp; Guidance" sheetId="2" r:id="rId1"/>
    <sheet name="Consolidated List (Cleaned)" sheetId="16" state="hidden" r:id="rId2"/>
    <sheet name="Consolidated Project List" sheetId="5" state="hidden" r:id="rId3"/>
    <sheet name="FJ workings " sheetId="49" state="hidden" r:id="rId4"/>
    <sheet name="Fiji data list" sheetId="23" r:id="rId5"/>
    <sheet name="Outputs" sheetId="50" state="hidden" r:id="rId6"/>
    <sheet name="Remarks" sheetId="12" state="hidden" r:id="rId7"/>
    <sheet name="Data Inputs" sheetId="4" state="hidden" r:id="rId8"/>
    <sheet name="Consol Data Outputs" sheetId="13" state="hidden" r:id="rId9"/>
  </sheets>
  <definedNames>
    <definedName name="_xlnm._FilterDatabase" localSheetId="8" hidden="1">'Consol Data Outputs'!$A$21:$AJ$40</definedName>
    <definedName name="_xlnm._FilterDatabase" localSheetId="1" hidden="1">'Consolidated List (Cleaned)'!$A$1:$Q$425</definedName>
    <definedName name="_xlnm._FilterDatabase" localSheetId="2" hidden="1">'Consolidated Project List'!$A$3:$Q$375</definedName>
    <definedName name="_xlnm._FilterDatabase" localSheetId="4" hidden="1">'Fiji data list'!$1:$1</definedName>
    <definedName name="_xlnm._FilterDatabase" localSheetId="3" hidden="1">'FJ workings '!$M$21:$M$40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9" i="50" l="1"/>
  <c r="B199" i="50"/>
  <c r="C198" i="50"/>
  <c r="B198" i="50"/>
  <c r="C197" i="50"/>
  <c r="B197" i="50"/>
  <c r="C196" i="50"/>
  <c r="B196" i="50"/>
  <c r="C195" i="50"/>
  <c r="B195" i="50"/>
  <c r="C194" i="50"/>
  <c r="B194" i="50"/>
  <c r="C193" i="50"/>
  <c r="B193" i="50"/>
  <c r="C192" i="50"/>
  <c r="B192" i="50"/>
  <c r="C191" i="50"/>
  <c r="B191" i="50"/>
  <c r="C190" i="50"/>
  <c r="B190" i="50"/>
  <c r="C189" i="50"/>
  <c r="B189" i="50"/>
  <c r="C188" i="50"/>
  <c r="B188" i="50"/>
  <c r="C187" i="50"/>
  <c r="B187" i="50"/>
  <c r="C186" i="50"/>
  <c r="B186" i="50"/>
  <c r="C184" i="50"/>
  <c r="B184" i="50"/>
  <c r="C183" i="50"/>
  <c r="B183" i="50"/>
  <c r="C182" i="50"/>
  <c r="B182" i="50"/>
  <c r="C177" i="50"/>
  <c r="B177" i="50"/>
  <c r="C176" i="50"/>
  <c r="B176" i="50"/>
  <c r="C175" i="50"/>
  <c r="B175" i="50"/>
  <c r="C174" i="50"/>
  <c r="B174" i="50"/>
  <c r="C173" i="50"/>
  <c r="B173" i="50"/>
  <c r="C172" i="50"/>
  <c r="B172" i="50"/>
  <c r="C171" i="50"/>
  <c r="B171" i="50"/>
  <c r="C170" i="50"/>
  <c r="B170" i="50"/>
  <c r="C169" i="50"/>
  <c r="B169" i="50"/>
  <c r="C168" i="50"/>
  <c r="B168" i="50"/>
  <c r="C167" i="50"/>
  <c r="B167" i="50"/>
  <c r="C166" i="50"/>
  <c r="B166" i="50"/>
  <c r="C165" i="50"/>
  <c r="B165" i="50"/>
  <c r="C164" i="50"/>
  <c r="B164" i="50"/>
  <c r="C162" i="50"/>
  <c r="B162" i="50"/>
  <c r="C161" i="50"/>
  <c r="B161" i="50"/>
  <c r="C160" i="50"/>
  <c r="B160" i="50"/>
  <c r="C155" i="50"/>
  <c r="B155" i="50"/>
  <c r="C154" i="50"/>
  <c r="B154" i="50"/>
  <c r="C153" i="50"/>
  <c r="B153" i="50"/>
  <c r="C152" i="50"/>
  <c r="B152" i="50"/>
  <c r="C151" i="50"/>
  <c r="B151" i="50"/>
  <c r="C150" i="50"/>
  <c r="B150" i="50"/>
  <c r="C149" i="50"/>
  <c r="B149" i="50"/>
  <c r="C148" i="50"/>
  <c r="B148" i="50"/>
  <c r="C147" i="50"/>
  <c r="B147" i="50"/>
  <c r="C146" i="50"/>
  <c r="B146" i="50"/>
  <c r="C145" i="50"/>
  <c r="B145" i="50"/>
  <c r="C144" i="50"/>
  <c r="B144" i="50"/>
  <c r="C143" i="50"/>
  <c r="B143" i="50"/>
  <c r="C142" i="50"/>
  <c r="B142" i="50"/>
  <c r="C140" i="50"/>
  <c r="B140" i="50"/>
  <c r="C139" i="50"/>
  <c r="B139" i="50"/>
  <c r="C138" i="50"/>
  <c r="B138" i="50"/>
  <c r="C133" i="50"/>
  <c r="B133" i="50"/>
  <c r="C132" i="50"/>
  <c r="B132" i="50"/>
  <c r="C131" i="50"/>
  <c r="B131" i="50"/>
  <c r="C130" i="50"/>
  <c r="B130" i="50"/>
  <c r="C129" i="50"/>
  <c r="B129" i="50"/>
  <c r="C128" i="50"/>
  <c r="B128" i="50"/>
  <c r="C127" i="50"/>
  <c r="B127" i="50"/>
  <c r="C126" i="50"/>
  <c r="B126" i="50"/>
  <c r="C125" i="50"/>
  <c r="B125" i="50"/>
  <c r="C124" i="50"/>
  <c r="B124" i="50"/>
  <c r="C123" i="50"/>
  <c r="B123" i="50"/>
  <c r="C122" i="50"/>
  <c r="B122" i="50"/>
  <c r="C121" i="50"/>
  <c r="B121" i="50"/>
  <c r="C120" i="50"/>
  <c r="B120" i="50"/>
  <c r="C118" i="50"/>
  <c r="B118" i="50"/>
  <c r="C117" i="50"/>
  <c r="B117" i="50"/>
  <c r="C116" i="50"/>
  <c r="B116" i="50"/>
  <c r="C111" i="50"/>
  <c r="B111" i="50"/>
  <c r="C110" i="50"/>
  <c r="B110" i="50"/>
  <c r="C109" i="50"/>
  <c r="B109" i="50"/>
  <c r="C108" i="50"/>
  <c r="B108" i="50"/>
  <c r="C107" i="50"/>
  <c r="B107" i="50"/>
  <c r="C106" i="50"/>
  <c r="B106" i="50"/>
  <c r="C105" i="50"/>
  <c r="B105" i="50"/>
  <c r="C104" i="50"/>
  <c r="B104" i="50"/>
  <c r="C103" i="50"/>
  <c r="B103" i="50"/>
  <c r="C102" i="50"/>
  <c r="B102" i="50"/>
  <c r="C101" i="50"/>
  <c r="B101" i="50"/>
  <c r="C100" i="50"/>
  <c r="B100" i="50"/>
  <c r="C99" i="50"/>
  <c r="B99" i="50"/>
  <c r="C98" i="50"/>
  <c r="B98" i="50"/>
  <c r="C96" i="50"/>
  <c r="B96" i="50"/>
  <c r="C95" i="50"/>
  <c r="B95" i="50"/>
  <c r="C94" i="50"/>
  <c r="B94" i="50"/>
  <c r="C90" i="50"/>
  <c r="B90" i="50"/>
  <c r="C89" i="50"/>
  <c r="B89" i="50"/>
  <c r="C88" i="50"/>
  <c r="B88" i="50"/>
  <c r="C87" i="50"/>
  <c r="B87" i="50"/>
  <c r="C86" i="50"/>
  <c r="B86" i="50"/>
  <c r="C85" i="50"/>
  <c r="B85" i="50"/>
  <c r="C84" i="50"/>
  <c r="B84" i="50"/>
  <c r="C83" i="50"/>
  <c r="B83" i="50"/>
  <c r="C82" i="50"/>
  <c r="B82" i="50"/>
  <c r="C81" i="50"/>
  <c r="B81" i="50"/>
  <c r="C80" i="50"/>
  <c r="B80" i="50"/>
  <c r="C79" i="50"/>
  <c r="B79" i="50"/>
  <c r="C78" i="50"/>
  <c r="B78" i="50"/>
  <c r="B77" i="50"/>
  <c r="C77" i="50"/>
  <c r="C75" i="50"/>
  <c r="C74" i="50"/>
  <c r="C73" i="50"/>
  <c r="B74" i="50"/>
  <c r="B75" i="50"/>
  <c r="B73" i="50"/>
  <c r="C35" i="50"/>
  <c r="C34" i="50"/>
  <c r="C33" i="50"/>
  <c r="C32" i="50"/>
  <c r="C31" i="50"/>
  <c r="C30" i="50"/>
  <c r="C29" i="50"/>
  <c r="C28" i="50"/>
  <c r="C27" i="50"/>
  <c r="C26" i="50"/>
  <c r="C25" i="50"/>
  <c r="C56" i="50"/>
  <c r="B56" i="50"/>
  <c r="C55" i="50"/>
  <c r="B55" i="50"/>
  <c r="C54" i="50"/>
  <c r="B54" i="50"/>
  <c r="C53" i="50"/>
  <c r="B53" i="50"/>
  <c r="C52" i="50"/>
  <c r="B52" i="50"/>
  <c r="B8" i="50"/>
  <c r="B7" i="50"/>
  <c r="C51" i="50" l="1"/>
  <c r="B51" i="50"/>
  <c r="C41" i="50"/>
  <c r="B41" i="50"/>
  <c r="B4" i="50"/>
  <c r="B6" i="50" s="1"/>
  <c r="B29" i="50"/>
  <c r="B30" i="50"/>
  <c r="B33" i="50"/>
  <c r="B34" i="50"/>
  <c r="B5" i="50" l="1"/>
  <c r="C57" i="50"/>
  <c r="B57" i="50"/>
  <c r="C50" i="50"/>
  <c r="B50" i="50"/>
  <c r="C49" i="50"/>
  <c r="B49" i="50"/>
  <c r="C48" i="50"/>
  <c r="B48" i="50"/>
  <c r="C47" i="50"/>
  <c r="B47" i="50"/>
  <c r="C46" i="50"/>
  <c r="B46" i="50"/>
  <c r="C45" i="50"/>
  <c r="B45" i="50"/>
  <c r="C44" i="50"/>
  <c r="B44" i="50"/>
  <c r="B38" i="50"/>
  <c r="C38" i="50"/>
  <c r="B39" i="50"/>
  <c r="C39" i="50"/>
  <c r="B40" i="50"/>
  <c r="C40" i="50"/>
  <c r="C22" i="50"/>
  <c r="C21" i="50"/>
  <c r="C20" i="50"/>
  <c r="C19" i="50"/>
  <c r="B22" i="50"/>
  <c r="B21" i="50"/>
  <c r="B20" i="50"/>
  <c r="B19" i="50"/>
  <c r="B35" i="50"/>
  <c r="B32" i="50"/>
  <c r="B26" i="50"/>
  <c r="B25" i="50"/>
  <c r="B27" i="50"/>
  <c r="B31" i="50"/>
  <c r="B28" i="50"/>
  <c r="C16" i="50"/>
  <c r="C15" i="50"/>
  <c r="C14" i="50"/>
  <c r="C13" i="50"/>
  <c r="C12" i="50"/>
  <c r="C11" i="50"/>
  <c r="B16" i="50"/>
  <c r="B15" i="50"/>
  <c r="B14" i="50"/>
  <c r="B13" i="50"/>
  <c r="B12" i="50"/>
  <c r="B11" i="50"/>
  <c r="B3" i="50"/>
  <c r="B58" i="50" l="1"/>
  <c r="B23" i="50"/>
  <c r="B36" i="50"/>
  <c r="B17" i="50"/>
  <c r="B42" i="50"/>
  <c r="D66" i="49" l="1"/>
  <c r="D65" i="49"/>
  <c r="D64" i="49"/>
  <c r="D63" i="49"/>
  <c r="D62" i="49"/>
  <c r="D59" i="49"/>
  <c r="D58" i="49"/>
  <c r="D57" i="49"/>
  <c r="D56" i="49"/>
  <c r="D55" i="49"/>
  <c r="D52" i="49"/>
  <c r="D51" i="49"/>
  <c r="D50" i="49"/>
  <c r="D49" i="49"/>
  <c r="D48" i="49"/>
  <c r="D45" i="49"/>
  <c r="D44" i="49"/>
  <c r="D43" i="49"/>
  <c r="D42" i="49"/>
  <c r="D41" i="49"/>
  <c r="D38" i="49"/>
  <c r="D37" i="49"/>
  <c r="D36" i="49"/>
  <c r="D35" i="49"/>
  <c r="D34" i="49"/>
  <c r="D33" i="49"/>
  <c r="D32" i="49"/>
  <c r="D31" i="49"/>
  <c r="D30" i="49"/>
  <c r="D29" i="49"/>
  <c r="D28" i="49"/>
  <c r="D25" i="49"/>
  <c r="D24" i="49"/>
  <c r="D23" i="49"/>
  <c r="D22" i="49"/>
  <c r="D19" i="49"/>
  <c r="D18" i="49"/>
  <c r="D17" i="49"/>
  <c r="D16" i="49"/>
  <c r="D15" i="49"/>
  <c r="D14" i="49"/>
  <c r="D13" i="49"/>
  <c r="D12" i="49"/>
  <c r="D9" i="49"/>
  <c r="D8" i="49"/>
  <c r="D7" i="49"/>
  <c r="D6" i="49"/>
  <c r="D4" i="49"/>
  <c r="D67" i="49" l="1"/>
  <c r="D69" i="49"/>
  <c r="D53" i="49"/>
  <c r="D46" i="49"/>
  <c r="D39" i="49"/>
  <c r="D60" i="49"/>
  <c r="D26" i="49"/>
  <c r="D10" i="49"/>
  <c r="D20" i="49"/>
  <c r="I53" i="13"/>
  <c r="H53" i="13"/>
  <c r="G53" i="13"/>
  <c r="I52" i="13"/>
  <c r="H52" i="13"/>
  <c r="G52" i="13"/>
  <c r="I51" i="13"/>
  <c r="H51" i="13"/>
  <c r="G51" i="13"/>
  <c r="I50" i="13"/>
  <c r="H50" i="13"/>
  <c r="G50" i="13"/>
  <c r="I49" i="13"/>
  <c r="H49" i="13"/>
  <c r="G49" i="13"/>
  <c r="I48" i="13"/>
  <c r="H48" i="13"/>
  <c r="G48" i="13"/>
  <c r="I47" i="13"/>
  <c r="H47" i="13"/>
  <c r="G47" i="13"/>
  <c r="I46" i="13"/>
  <c r="H46" i="13"/>
  <c r="G46" i="13"/>
  <c r="N45" i="13"/>
  <c r="M45" i="13"/>
  <c r="L45" i="13"/>
  <c r="I45" i="13"/>
  <c r="H45" i="13"/>
  <c r="G45" i="13"/>
  <c r="N44" i="13"/>
  <c r="M44" i="13"/>
  <c r="L44" i="13"/>
  <c r="I44" i="13"/>
  <c r="H44" i="13"/>
  <c r="G44" i="13"/>
  <c r="N43" i="13"/>
  <c r="M43" i="13"/>
  <c r="L43" i="13"/>
  <c r="I43" i="13"/>
  <c r="H43" i="13"/>
  <c r="G43" i="13"/>
  <c r="D37" i="13"/>
  <c r="D36" i="13"/>
  <c r="D35" i="13"/>
  <c r="D34" i="13"/>
  <c r="D33" i="13"/>
  <c r="D32" i="13"/>
  <c r="D31" i="13"/>
  <c r="D30" i="13"/>
  <c r="D29" i="13"/>
  <c r="D28" i="13"/>
  <c r="D27" i="13"/>
  <c r="D26" i="13"/>
  <c r="S25" i="13"/>
  <c r="R25" i="13"/>
  <c r="Q25" i="13"/>
  <c r="D25" i="13"/>
  <c r="S24" i="13"/>
  <c r="R24" i="13"/>
  <c r="Q24" i="13"/>
  <c r="D24" i="13"/>
  <c r="S23" i="13"/>
  <c r="R23" i="13"/>
  <c r="Q23" i="13"/>
  <c r="D23" i="13"/>
  <c r="S22" i="13"/>
  <c r="R22" i="13"/>
  <c r="Q22" i="13"/>
  <c r="D22" i="13"/>
  <c r="E22" i="13" s="1"/>
  <c r="N18" i="13"/>
  <c r="M18" i="13"/>
  <c r="L18" i="13"/>
  <c r="N17" i="13"/>
  <c r="M17" i="13"/>
  <c r="L17" i="13"/>
  <c r="D17" i="13"/>
  <c r="C17" i="13"/>
  <c r="B17" i="13"/>
  <c r="X16" i="13"/>
  <c r="W16" i="13"/>
  <c r="V16" i="13"/>
  <c r="D16" i="13"/>
  <c r="C16" i="13"/>
  <c r="B16" i="13"/>
  <c r="X15" i="13"/>
  <c r="W15" i="13"/>
  <c r="V15" i="13"/>
  <c r="D15" i="13"/>
  <c r="C15" i="13"/>
  <c r="B15" i="13"/>
  <c r="X14" i="13"/>
  <c r="W14" i="13"/>
  <c r="V14" i="13"/>
  <c r="I14" i="13"/>
  <c r="H14" i="13"/>
  <c r="G14" i="13"/>
  <c r="D14" i="13"/>
  <c r="C14" i="13"/>
  <c r="B14" i="13"/>
  <c r="X13" i="13"/>
  <c r="W13" i="13"/>
  <c r="V13" i="13"/>
  <c r="I13" i="13"/>
  <c r="H13" i="13"/>
  <c r="G13" i="13"/>
  <c r="D13" i="13"/>
  <c r="C13" i="13"/>
  <c r="B13" i="13"/>
  <c r="X12" i="13"/>
  <c r="W12" i="13"/>
  <c r="V12" i="13"/>
  <c r="I12" i="13"/>
  <c r="H12" i="13"/>
  <c r="G12" i="13"/>
  <c r="D12" i="13"/>
  <c r="C12" i="13"/>
  <c r="B12" i="13"/>
  <c r="X11" i="13"/>
  <c r="W11" i="13"/>
  <c r="V11" i="13"/>
  <c r="I11" i="13"/>
  <c r="H11" i="13"/>
  <c r="G11" i="13"/>
  <c r="D11" i="13"/>
  <c r="C11" i="13"/>
  <c r="B11" i="13"/>
  <c r="X10" i="13"/>
  <c r="W10" i="13"/>
  <c r="V10" i="13"/>
  <c r="I10" i="13"/>
  <c r="H10" i="13"/>
  <c r="G10" i="13"/>
  <c r="D10" i="13"/>
  <c r="C10" i="13"/>
  <c r="B10" i="13"/>
  <c r="X9" i="13"/>
  <c r="W9" i="13"/>
  <c r="V9" i="13"/>
  <c r="N9" i="13"/>
  <c r="M9" i="13"/>
  <c r="L9" i="13"/>
  <c r="I9" i="13"/>
  <c r="H9" i="13"/>
  <c r="G9" i="13"/>
  <c r="D9" i="13"/>
  <c r="C9" i="13"/>
  <c r="B9" i="13"/>
  <c r="X8" i="13"/>
  <c r="W8" i="13"/>
  <c r="V8" i="13"/>
  <c r="N8" i="13"/>
  <c r="M8" i="13"/>
  <c r="L8" i="13"/>
  <c r="I8" i="13"/>
  <c r="H8" i="13"/>
  <c r="G8" i="13"/>
  <c r="D8" i="13"/>
  <c r="C8" i="13"/>
  <c r="B8" i="13"/>
  <c r="AH7" i="13"/>
  <c r="AG7" i="13"/>
  <c r="AF7" i="13"/>
  <c r="X7" i="13"/>
  <c r="W7" i="13"/>
  <c r="V7" i="13"/>
  <c r="S7" i="13"/>
  <c r="R7" i="13"/>
  <c r="Q7" i="13"/>
  <c r="N7" i="13"/>
  <c r="M7" i="13"/>
  <c r="L7" i="13"/>
  <c r="I7" i="13"/>
  <c r="H7" i="13"/>
  <c r="G7" i="13"/>
  <c r="D7" i="13"/>
  <c r="C7" i="13"/>
  <c r="B7" i="13"/>
  <c r="AH6" i="13"/>
  <c r="AG6" i="13"/>
  <c r="AF6" i="13"/>
  <c r="X6" i="13"/>
  <c r="W6" i="13"/>
  <c r="V6" i="13"/>
  <c r="S6" i="13"/>
  <c r="R6" i="13"/>
  <c r="Q6" i="13"/>
  <c r="N6" i="13"/>
  <c r="M6" i="13"/>
  <c r="L6" i="13"/>
  <c r="I6" i="13"/>
  <c r="H6" i="13"/>
  <c r="G6" i="13"/>
  <c r="D6" i="13"/>
  <c r="C6" i="13"/>
  <c r="B6" i="13"/>
  <c r="AH5" i="13"/>
  <c r="AG5" i="13"/>
  <c r="AF5" i="13"/>
  <c r="X5" i="13"/>
  <c r="W5" i="13"/>
  <c r="V5" i="13"/>
  <c r="S5" i="13"/>
  <c r="R5" i="13"/>
  <c r="Q5" i="13"/>
  <c r="N5" i="13"/>
  <c r="M5" i="13"/>
  <c r="L5" i="13"/>
  <c r="I5" i="13"/>
  <c r="H5" i="13"/>
  <c r="G5" i="13"/>
  <c r="D5" i="13"/>
  <c r="C5" i="13"/>
  <c r="B5" i="13"/>
  <c r="AH4" i="13"/>
  <c r="AG4" i="13"/>
  <c r="AF4" i="13"/>
  <c r="X4" i="13"/>
  <c r="W4" i="13"/>
  <c r="V4" i="13"/>
  <c r="S4" i="13"/>
  <c r="R4" i="13"/>
  <c r="Q4" i="13"/>
  <c r="N4" i="13"/>
  <c r="M4" i="13"/>
  <c r="L4" i="13"/>
  <c r="I4" i="13"/>
  <c r="H4" i="13"/>
  <c r="G4" i="13"/>
  <c r="D4" i="13"/>
  <c r="C4" i="13"/>
  <c r="B4" i="13"/>
  <c r="S51" i="13" l="1"/>
  <c r="D40" i="13"/>
  <c r="AC4" i="13"/>
  <c r="AA6" i="13"/>
  <c r="AB8" i="13"/>
  <c r="AC9" i="13"/>
  <c r="AC11" i="13"/>
  <c r="AC13" i="13"/>
  <c r="R43" i="13"/>
  <c r="Q44" i="13"/>
  <c r="R46" i="13"/>
  <c r="AC6" i="13"/>
  <c r="R50" i="13"/>
  <c r="AB6" i="13"/>
  <c r="AC8" i="13"/>
  <c r="S43" i="13"/>
  <c r="R44" i="13"/>
  <c r="Q45" i="13"/>
  <c r="S46" i="13"/>
  <c r="Q49" i="13"/>
  <c r="S50" i="13"/>
  <c r="Q53" i="13"/>
  <c r="R49" i="13"/>
  <c r="R53" i="13"/>
  <c r="AA12" i="13"/>
  <c r="AA14" i="13"/>
  <c r="S44" i="13"/>
  <c r="R45" i="13"/>
  <c r="AA5" i="13"/>
  <c r="AB10" i="13"/>
  <c r="AB12" i="13"/>
  <c r="AB14" i="13"/>
  <c r="AA15" i="13"/>
  <c r="S45" i="13"/>
  <c r="Q48" i="13"/>
  <c r="S49" i="13"/>
  <c r="Q52" i="13"/>
  <c r="S53" i="13"/>
  <c r="AB5" i="13"/>
  <c r="AC10" i="13"/>
  <c r="AC12" i="13"/>
  <c r="AC14" i="13"/>
  <c r="AB15" i="13"/>
  <c r="R48" i="13"/>
  <c r="R52" i="13"/>
  <c r="Q54" i="13"/>
  <c r="AA10" i="13"/>
  <c r="AC5" i="13"/>
  <c r="AA7" i="13"/>
  <c r="AC15" i="13"/>
  <c r="Q47" i="13"/>
  <c r="S48" i="13"/>
  <c r="Q51" i="13"/>
  <c r="S52" i="13"/>
  <c r="R54" i="13"/>
  <c r="S54" i="13"/>
  <c r="AA4" i="13"/>
  <c r="AB7" i="13"/>
  <c r="AA9" i="13"/>
  <c r="AA11" i="13"/>
  <c r="AA13" i="13"/>
  <c r="R47" i="13"/>
  <c r="R51" i="13"/>
  <c r="AB4" i="13"/>
  <c r="AC7" i="13"/>
  <c r="AA8" i="13"/>
  <c r="AB9" i="13"/>
  <c r="AB11" i="13"/>
  <c r="AB13" i="13"/>
  <c r="Q43" i="13"/>
  <c r="Q46" i="13"/>
  <c r="S47" i="13"/>
  <c r="Q50" i="13"/>
  <c r="Y25" i="13" l="1"/>
  <c r="Y24" i="13"/>
  <c r="Y23" i="13"/>
  <c r="Y22" i="13"/>
  <c r="X23" i="13"/>
  <c r="W23" i="13"/>
  <c r="V23" i="13"/>
  <c r="U23" i="13"/>
  <c r="T23" i="13"/>
  <c r="I39" i="13"/>
  <c r="X25" i="13" s="1"/>
  <c r="I37" i="13"/>
  <c r="H39" i="13" l="1"/>
  <c r="W25" i="13" s="1"/>
  <c r="G39" i="13"/>
  <c r="V25" i="13" s="1"/>
  <c r="E39" i="13"/>
  <c r="T25" i="13" s="1"/>
  <c r="F39" i="13"/>
  <c r="U25" i="13" s="1"/>
  <c r="I26" i="13"/>
  <c r="H34" i="13"/>
  <c r="H32" i="13"/>
  <c r="H24" i="13"/>
  <c r="H31" i="13"/>
  <c r="H23" i="13"/>
  <c r="H30" i="13"/>
  <c r="G33" i="13"/>
  <c r="E28" i="13"/>
  <c r="E27" i="13"/>
  <c r="E35" i="13"/>
  <c r="E29" i="13"/>
  <c r="G38" i="13"/>
  <c r="I38" i="13"/>
  <c r="H38" i="13"/>
  <c r="I54" i="13"/>
  <c r="H54" i="13"/>
  <c r="G54" i="13"/>
  <c r="I25" i="13"/>
  <c r="E32" i="13"/>
  <c r="E30" i="13"/>
  <c r="F33" i="13"/>
  <c r="E31" i="13"/>
  <c r="H25" i="13"/>
  <c r="G36" i="13"/>
  <c r="I28" i="13"/>
  <c r="I29" i="13"/>
  <c r="E26" i="13"/>
  <c r="I33" i="13"/>
  <c r="H28" i="13"/>
  <c r="I36" i="13"/>
  <c r="G25" i="13"/>
  <c r="H29" i="13"/>
  <c r="E24" i="13"/>
  <c r="G28" i="13"/>
  <c r="H33" i="13"/>
  <c r="F29" i="13"/>
  <c r="G37" i="13"/>
  <c r="E34" i="13"/>
  <c r="E23" i="13"/>
  <c r="G29" i="13"/>
  <c r="H36" i="13"/>
  <c r="E33" i="13"/>
  <c r="F28" i="13"/>
  <c r="H37" i="13"/>
  <c r="S26" i="13"/>
  <c r="S27" i="13" s="1"/>
  <c r="I34" i="13"/>
  <c r="F26" i="13"/>
  <c r="F34" i="13"/>
  <c r="G26" i="13"/>
  <c r="G34" i="13"/>
  <c r="H26" i="13"/>
  <c r="I27" i="13"/>
  <c r="I35" i="13"/>
  <c r="F27" i="13"/>
  <c r="F35" i="13"/>
  <c r="G27" i="13"/>
  <c r="G35" i="13"/>
  <c r="H27" i="13"/>
  <c r="H35" i="13"/>
  <c r="I22" i="13"/>
  <c r="I30" i="13"/>
  <c r="F22" i="13"/>
  <c r="F30" i="13"/>
  <c r="G22" i="13"/>
  <c r="G30" i="13"/>
  <c r="H22" i="13"/>
  <c r="I23" i="13"/>
  <c r="I31" i="13"/>
  <c r="F23" i="13"/>
  <c r="F31" i="13"/>
  <c r="G23" i="13"/>
  <c r="G31" i="13"/>
  <c r="I24" i="13"/>
  <c r="I32" i="13"/>
  <c r="F24" i="13"/>
  <c r="F32" i="13"/>
  <c r="G24" i="13"/>
  <c r="G32" i="13"/>
  <c r="R26" i="13"/>
  <c r="Q26" i="13"/>
  <c r="E38" i="13"/>
  <c r="AH8" i="13"/>
  <c r="AF8" i="13"/>
  <c r="AG8" i="13"/>
  <c r="Q8" i="13"/>
  <c r="W17" i="13"/>
  <c r="R8" i="13"/>
  <c r="S8" i="13"/>
  <c r="AA16" i="13"/>
  <c r="V17" i="13"/>
  <c r="AB16" i="13"/>
  <c r="B18" i="13"/>
  <c r="AC16" i="13"/>
  <c r="X17" i="13"/>
  <c r="G15" i="13"/>
  <c r="N10" i="13"/>
  <c r="N11" i="13" s="1"/>
  <c r="M10" i="13"/>
  <c r="M11" i="13" s="1"/>
  <c r="L10" i="13"/>
  <c r="L11" i="13" s="1"/>
  <c r="H15" i="13"/>
  <c r="I15" i="13"/>
  <c r="C18" i="13"/>
  <c r="D18" i="13"/>
  <c r="X22" i="13" l="1"/>
  <c r="W24" i="13"/>
  <c r="T24" i="13"/>
  <c r="V24" i="13"/>
  <c r="V22" i="13"/>
  <c r="W22" i="13"/>
  <c r="U24" i="13"/>
  <c r="X24" i="13"/>
  <c r="K39" i="13"/>
  <c r="J39" i="13" a="1"/>
  <c r="J39" i="13" s="1"/>
  <c r="F36" i="13"/>
  <c r="F25" i="13"/>
  <c r="E25" i="13"/>
  <c r="F38" i="13"/>
  <c r="K38" i="13" s="1"/>
  <c r="E36" i="13"/>
  <c r="F37" i="13"/>
  <c r="E37" i="13"/>
  <c r="J28" i="13" a="1"/>
  <c r="J28" i="13" s="1"/>
  <c r="J34" i="13" a="1"/>
  <c r="J34" i="13" s="1"/>
  <c r="K31" i="13"/>
  <c r="J30" i="13" a="1"/>
  <c r="J30" i="13" s="1"/>
  <c r="K29" i="13"/>
  <c r="K32" i="13"/>
  <c r="J23" i="13" a="1"/>
  <c r="J23" i="13" s="1"/>
  <c r="J29" i="13" a="1"/>
  <c r="J29" i="13" s="1"/>
  <c r="J27" i="13" a="1"/>
  <c r="J27" i="13" s="1"/>
  <c r="J26" i="13" a="1"/>
  <c r="J26" i="13" s="1"/>
  <c r="J22" i="13" a="1"/>
  <c r="J22" i="13" s="1"/>
  <c r="J35" i="13" a="1"/>
  <c r="J35" i="13" s="1"/>
  <c r="K33" i="13"/>
  <c r="K24" i="13"/>
  <c r="K30" i="13"/>
  <c r="J33" i="13" a="1"/>
  <c r="J33" i="13" s="1"/>
  <c r="K28" i="13"/>
  <c r="J24" i="13" a="1"/>
  <c r="J24" i="13" s="1"/>
  <c r="K23" i="13"/>
  <c r="J31" i="13" a="1"/>
  <c r="J31" i="13" s="1"/>
  <c r="K22" i="13"/>
  <c r="K34" i="13"/>
  <c r="K26" i="13"/>
  <c r="K35" i="13"/>
  <c r="J32" i="13" a="1"/>
  <c r="J32" i="13" s="1"/>
  <c r="K27" i="13"/>
  <c r="T22" i="13" l="1"/>
  <c r="U22" i="13"/>
  <c r="K36" i="13"/>
  <c r="K25" i="13"/>
  <c r="J38" i="13" a="1"/>
  <c r="J38" i="13" s="1"/>
  <c r="J36" i="13" a="1"/>
  <c r="J36" i="13" s="1"/>
  <c r="J25" i="13" a="1"/>
  <c r="J25" i="13" s="1"/>
  <c r="J37" i="13" a="1"/>
  <c r="J37" i="13" s="1"/>
  <c r="K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tc={EB304C17-68F6-4126-B8DB-5520586AB1CE}</author>
    <author>tc={A3487E8F-508A-408C-B225-3C07E98737CE}</author>
    <author>tc={29E5B003-DD93-45FB-B580-DB4F2C60D248}</author>
  </authors>
  <commentList>
    <comment ref="D411" authorId="0" shapeId="0" xr:uid="{EB304C17-68F6-4126-B8DB-5520586AB1CE}">
      <text>
        <t>[Threaded comment]
Your version of Excel allows you to read this threaded comment; however, any edits to it will get removed if the file is opened in a newer version of Excel. Learn more: https://go.microsoft.com/fwlink/?linkid=870924
Comment:
    No approvals for this - can we do TBC?</t>
      </text>
    </comment>
    <comment ref="D412" authorId="1" shapeId="0" xr:uid="{A3487E8F-508A-408C-B225-3C07E98737CE}">
      <text>
        <t>[Threaded comment]
Your version of Excel allows you to read this threaded comment; however, any edits to it will get removed if the file is opened in a newer version of Excel. Learn more: https://go.microsoft.com/fwlink/?linkid=870924
Comment:
    This will be a PPP - Private Company financing - again probably needs an NA or a TBC</t>
      </text>
    </comment>
    <comment ref="D414" authorId="2" shapeId="0" xr:uid="{29E5B003-DD93-45FB-B580-DB4F2C60D248}">
      <text>
        <t xml:space="preserve">[Threaded comment]
Your version of Excel allows you to read this threaded comment; however, any edits to it will get removed if the file is opened in a newer version of Excel. Learn more: https://go.microsoft.com/fwlink/?linkid=870924
Comment:
    Govt of Vanuatu is the lead funding agency, contributing the greatest portion of funding.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tc={F3AE85B6-6F97-41EE-B638-4C6E40EBB9A6}</author>
    <author>tc={811FF0FC-C675-447A-B6D9-09201390A446}</author>
    <author>tc={01C8AD43-1268-4D7A-BE41-E328B0C987FF}</author>
  </authors>
  <commentList>
    <comment ref="D371" authorId="0" shapeId="0" xr:uid="{F3AE85B6-6F97-41EE-B638-4C6E40EBB9A6}">
      <text>
        <t>[Threaded comment]
Your version of Excel allows you to read this threaded comment; however, any edits to it will get removed if the file is opened in a newer version of Excel. Learn more: https://go.microsoft.com/fwlink/?linkid=870924
Comment:
    No approvals for this - can we do TBC?</t>
      </text>
    </comment>
    <comment ref="D372" authorId="1" shapeId="0" xr:uid="{811FF0FC-C675-447A-B6D9-09201390A446}">
      <text>
        <t>[Threaded comment]
Your version of Excel allows you to read this threaded comment; however, any edits to it will get removed if the file is opened in a newer version of Excel. Learn more: https://go.microsoft.com/fwlink/?linkid=870924
Comment:
    This will be a PPP - Private Company financing - again probably needs an NA or a TBC</t>
      </text>
    </comment>
    <comment ref="D374" authorId="2" shapeId="0" xr:uid="{01C8AD43-1268-4D7A-BE41-E328B0C987FF}">
      <text>
        <t xml:space="preserve">[Threaded comment]
Your version of Excel allows you to read this threaded comment; however, any edits to it will get removed if the file is opened in a newer version of Excel. Learn more: https://go.microsoft.com/fwlink/?linkid=870924
Comment:
    Govt of Vanuatu is the lead funding agency, contributing the greatest portion of funding.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tc={772E8F4C-7527-4FF8-8E1B-B2843622282E}</author>
    <author>tc={CD712760-A030-43E9-BDC1-8CB0CD2F7E07}</author>
    <author>tc={3C8BA2E7-06D2-4BFB-B1BB-35E026FFD490}</author>
  </authors>
  <commentList>
    <comment ref="K17" authorId="0" shapeId="0" xr:uid="{772E8F4C-7527-4FF8-8E1B-B2843622282E}">
      <text>
        <t>[Threaded comment]
Your version of Excel allows you to read this threaded comment; however, any edits to it will get removed if the file is opened in a newer version of Excel. Learn more: https://go.microsoft.com/fwlink/?linkid=870924
Comment:
    No approvals for this - can we do TBC?</t>
      </text>
    </comment>
    <comment ref="K18" authorId="1" shapeId="0" xr:uid="{CD712760-A030-43E9-BDC1-8CB0CD2F7E07}">
      <text>
        <t xml:space="preserve">[Threaded comment]
Your version of Excel allows you to read this threaded comment; however, any edits to it will get removed if the file is opened in a newer version of Excel. Learn more: https://go.microsoft.com/fwlink/?linkid=870924
Comment:
    Govt of Vanuatu is the lead funding agency, contributing the greatest portion of funding. </t>
      </text>
    </comment>
    <comment ref="K378" authorId="2" shapeId="0" xr:uid="{3C8BA2E7-06D2-4BFB-B1BB-35E026FFD490}">
      <text>
        <t>[Threaded comment]
Your version of Excel allows you to read this threaded comment; however, any edits to it will get removed if the file is opened in a newer version of Excel. Learn more: https://go.microsoft.com/fwlink/?linkid=870924
Comment:
    This will be a PPP - Private Company financing - again probably needs an NA or a TBC</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<sst xmlns="http://schemas.openxmlformats.org/spreadsheetml/2006/main" count="13028" uniqueCount="1244">
  <si>
    <t>FIJI INFRASTRUCTURE PROCUREMENT OPPORTUNITIES DATABASE</t>
  </si>
  <si>
    <t xml:space="preserve">Context </t>
  </si>
  <si>
    <t>Fields completed in this spreadsheet</t>
  </si>
  <si>
    <t>Mandatory</t>
  </si>
  <si>
    <t>Country/Market</t>
  </si>
  <si>
    <r>
      <rPr>
        <b/>
        <sz val="11"/>
        <color theme="1"/>
        <rFont val="Calibri"/>
        <family val="2"/>
        <scheme val="minor"/>
      </rPr>
      <t>Insert country of project</t>
    </r>
    <r>
      <rPr>
        <sz val="11"/>
        <color theme="1"/>
        <rFont val="Calibri"/>
        <family val="2"/>
        <scheme val="minor"/>
      </rPr>
      <t xml:space="preserve"> | </t>
    </r>
    <r>
      <rPr>
        <i/>
        <sz val="11"/>
        <color theme="1"/>
        <rFont val="Calibri"/>
        <family val="2"/>
        <scheme val="minor"/>
      </rPr>
      <t>Available selections: [Whole of Pacific, Multi-market, Cook Islands, Federated States of Micronesia, Fiji, Kiribati, Nauru, Niue, Palau, Papua New Guinea, Republic of Marshall Islands, Samoa, Solomon Islands, Timor-Leste, Tonga, Tuvalu, Vanuatu]</t>
    </r>
  </si>
  <si>
    <t>Optional</t>
  </si>
  <si>
    <t>If multiple markets, please list</t>
  </si>
  <si>
    <r>
      <t xml:space="preserve">Where there are multiple markets, this is a free text field for the user to enter the </t>
    </r>
    <r>
      <rPr>
        <b/>
        <u/>
        <sz val="11"/>
        <color theme="1"/>
        <rFont val="Calibri"/>
        <family val="2"/>
        <scheme val="minor"/>
      </rPr>
      <t>applicable markets in approximate order of investment size</t>
    </r>
  </si>
  <si>
    <t>Implementing agency</t>
  </si>
  <si>
    <r>
      <t xml:space="preserve">Where applicable, free text field for the user to </t>
    </r>
    <r>
      <rPr>
        <b/>
        <u/>
        <sz val="11"/>
        <color theme="1"/>
        <rFont val="Calibri"/>
        <family val="2"/>
        <scheme val="minor"/>
      </rPr>
      <t>insert name of the relevant implementing agency, please spell out fully</t>
    </r>
    <r>
      <rPr>
        <b/>
        <sz val="11"/>
        <color theme="1"/>
        <rFont val="Calibri"/>
        <family val="2"/>
        <scheme val="minor"/>
      </rPr>
      <t xml:space="preserve"> (e.g. Water Authority of Fiji)</t>
    </r>
  </si>
  <si>
    <t>Lead funding agency</t>
  </si>
  <si>
    <r>
      <rPr>
        <b/>
        <sz val="11"/>
        <color theme="1"/>
        <rFont val="Calibri"/>
        <family val="2"/>
        <scheme val="minor"/>
      </rPr>
      <t xml:space="preserve">Name of funding agency </t>
    </r>
    <r>
      <rPr>
        <sz val="11"/>
        <color theme="1"/>
        <rFont val="Calibri"/>
        <family val="2"/>
        <scheme val="minor"/>
      </rPr>
      <t xml:space="preserve">| </t>
    </r>
    <r>
      <rPr>
        <i/>
        <sz val="11"/>
        <color theme="1"/>
        <rFont val="Calibri"/>
        <family val="2"/>
        <scheme val="minor"/>
      </rPr>
      <t>Available selections: [ADB, World Bank, DFAT, DFAT (AIFFP), MFAT, AU DoD, AU AGD/AFP]</t>
    </r>
  </si>
  <si>
    <t>If multiple agencies, please list</t>
  </si>
  <si>
    <r>
      <t xml:space="preserve">Where there are multiple agencies, this is a free text field for the user to enter the </t>
    </r>
    <r>
      <rPr>
        <b/>
        <u/>
        <sz val="11"/>
        <color theme="1"/>
        <rFont val="Calibri"/>
        <family val="2"/>
        <scheme val="minor"/>
      </rPr>
      <t>participating agencies in approximate order of investment size</t>
    </r>
  </si>
  <si>
    <t>Sector</t>
  </si>
  <si>
    <r>
      <rPr>
        <b/>
        <sz val="11"/>
        <color theme="1"/>
        <rFont val="Calibri"/>
        <family val="2"/>
        <scheme val="minor"/>
      </rPr>
      <t>Insert sector of project</t>
    </r>
    <r>
      <rPr>
        <sz val="11"/>
        <color theme="1"/>
        <rFont val="Calibri"/>
        <family val="2"/>
        <scheme val="minor"/>
      </rPr>
      <t xml:space="preserve"> | </t>
    </r>
    <r>
      <rPr>
        <i/>
        <sz val="11"/>
        <color theme="1"/>
        <rFont val="Calibri"/>
        <family val="2"/>
        <scheme val="minor"/>
      </rPr>
      <t>Available selections: [Transport, Environment, Water, Digital, Security Infrastructure, Energy &amp; Extractives, Social Infrastructure, Other]</t>
    </r>
  </si>
  <si>
    <t>Type of procurement</t>
  </si>
  <si>
    <r>
      <rPr>
        <b/>
        <sz val="11"/>
        <color theme="1"/>
        <rFont val="Calibri"/>
        <family val="2"/>
        <scheme val="minor"/>
      </rPr>
      <t>Type of package being procured</t>
    </r>
    <r>
      <rPr>
        <sz val="11"/>
        <color theme="1"/>
        <rFont val="Calibri"/>
        <family val="2"/>
        <scheme val="minor"/>
      </rPr>
      <t xml:space="preserve"> | </t>
    </r>
    <r>
      <rPr>
        <i/>
        <sz val="11"/>
        <color theme="1"/>
        <rFont val="Calibri"/>
        <family val="2"/>
        <scheme val="minor"/>
      </rPr>
      <t>Available selections: [Capital works, Consulting services, Equipment, Maintenance]</t>
    </r>
  </si>
  <si>
    <t>Project title</t>
  </si>
  <si>
    <r>
      <t xml:space="preserve">Free text field for the user to </t>
    </r>
    <r>
      <rPr>
        <b/>
        <u/>
        <sz val="11"/>
        <color theme="1"/>
        <rFont val="Calibri"/>
        <family val="2"/>
        <scheme val="minor"/>
      </rPr>
      <t>insert name of the project</t>
    </r>
  </si>
  <si>
    <t>Package title</t>
  </si>
  <si>
    <r>
      <t xml:space="preserve">Free text field for the user to </t>
    </r>
    <r>
      <rPr>
        <b/>
        <u/>
        <sz val="11"/>
        <color theme="1"/>
        <rFont val="Calibri"/>
        <family val="2"/>
        <scheme val="minor"/>
      </rPr>
      <t>insert name of the package</t>
    </r>
  </si>
  <si>
    <t>Description</t>
  </si>
  <si>
    <r>
      <t xml:space="preserve">Free text field for the user to insert a short description of </t>
    </r>
    <r>
      <rPr>
        <b/>
        <u/>
        <sz val="11"/>
        <color theme="1"/>
        <rFont val="Calibri"/>
        <family val="2"/>
        <scheme val="minor"/>
      </rPr>
      <t>what the package will deliver</t>
    </r>
    <r>
      <rPr>
        <b/>
        <sz val="11"/>
        <color theme="1"/>
        <rFont val="Calibri"/>
        <family val="2"/>
        <scheme val="minor"/>
      </rPr>
      <t xml:space="preserve"> and </t>
    </r>
    <r>
      <rPr>
        <b/>
        <u/>
        <sz val="11"/>
        <color theme="1"/>
        <rFont val="Calibri"/>
        <family val="2"/>
        <scheme val="minor"/>
      </rPr>
      <t>where it is up to</t>
    </r>
  </si>
  <si>
    <t>Value ($US)</t>
  </si>
  <si>
    <r>
      <t xml:space="preserve">Input the indicative </t>
    </r>
    <r>
      <rPr>
        <b/>
        <u/>
        <sz val="11"/>
        <rFont val="Calibri"/>
        <family val="2"/>
        <scheme val="minor"/>
      </rPr>
      <t>value of the contract</t>
    </r>
    <r>
      <rPr>
        <sz val="11"/>
        <rFont val="Calibri"/>
        <family val="2"/>
        <scheme val="minor"/>
      </rPr>
      <t xml:space="preserve"> | </t>
    </r>
    <r>
      <rPr>
        <i/>
        <sz val="11"/>
        <rFont val="Calibri"/>
        <family val="2"/>
        <scheme val="minor"/>
      </rPr>
      <t>Available selections [$, $$, $$$, $$$$, $$$$$]</t>
    </r>
  </si>
  <si>
    <t>Go-to-market approach</t>
  </si>
  <si>
    <r>
      <rPr>
        <b/>
        <sz val="11"/>
        <rFont val="Calibri"/>
        <family val="2"/>
        <scheme val="minor"/>
      </rPr>
      <t>Indicative approach to procurement</t>
    </r>
    <r>
      <rPr>
        <sz val="11"/>
        <rFont val="Calibri"/>
        <family val="2"/>
        <scheme val="minor"/>
      </rPr>
      <t xml:space="preserve"> | </t>
    </r>
    <r>
      <rPr>
        <i/>
        <sz val="11"/>
        <rFont val="Calibri"/>
        <family val="2"/>
        <scheme val="minor"/>
      </rPr>
      <t>Available selections: [Open Tender, Limited Tender, Panel Tender]</t>
    </r>
  </si>
  <si>
    <t>Approximate go-to-market timing</t>
  </si>
  <si>
    <r>
      <rPr>
        <b/>
        <sz val="11"/>
        <rFont val="Calibri"/>
        <family val="2"/>
        <scheme val="minor"/>
      </rPr>
      <t>Indicative timing of go-to-market</t>
    </r>
    <r>
      <rPr>
        <sz val="11"/>
        <rFont val="Calibri"/>
        <family val="2"/>
        <scheme val="minor"/>
      </rPr>
      <t xml:space="preserve"> |</t>
    </r>
    <r>
      <rPr>
        <i/>
        <sz val="11"/>
        <rFont val="Calibri"/>
        <family val="2"/>
        <scheme val="minor"/>
      </rPr>
      <t xml:space="preserve"> Available selections by quarter (note, quarters by calendar year) [Q2 24, Q3 24, Q4 24, Q1 25,Q2 25, Q3 25, Q4 25, Q1 26, Q2 26, Q3 26, Q4 26]</t>
    </r>
  </si>
  <si>
    <t>Current status</t>
  </si>
  <si>
    <r>
      <rPr>
        <b/>
        <sz val="11"/>
        <rFont val="Calibri"/>
        <family val="2"/>
        <scheme val="minor"/>
      </rPr>
      <t xml:space="preserve">Current status of package </t>
    </r>
    <r>
      <rPr>
        <sz val="11"/>
        <rFont val="Calibri"/>
        <family val="2"/>
        <scheme val="minor"/>
      </rPr>
      <t xml:space="preserve">| </t>
    </r>
    <r>
      <rPr>
        <i/>
        <sz val="11"/>
        <rFont val="Calibri"/>
        <family val="2"/>
        <scheme val="minor"/>
      </rPr>
      <t>Available selections [Planning, Procurement, Awarded]</t>
    </r>
  </si>
  <si>
    <t>More information</t>
  </si>
  <si>
    <t>This is a free text field for a link to project information or otherwise a call to action</t>
  </si>
  <si>
    <t>Definitions</t>
  </si>
  <si>
    <t>Project</t>
  </si>
  <si>
    <t>A programme of work that may include mixture of packages (e.g. capital works, professional services, goods purchasing) and can contain multiple contracts</t>
  </si>
  <si>
    <t>Package</t>
  </si>
  <si>
    <t>A scope of a work (e.g. capital works, professional services or goods purchasing) that will result in a contract</t>
  </si>
  <si>
    <t>Current status guide</t>
  </si>
  <si>
    <t>Planning</t>
  </si>
  <si>
    <t>The package has been identified as needed or likely to occur by a proponent, and may have formally been progressed through planning approval, received funding and/or be subject to formal studies (pre-feasibility, scoping or business case development).</t>
  </si>
  <si>
    <t>Procurement</t>
  </si>
  <si>
    <t>The package has entered procurement, and the project proponent has sought responses from the market through an Expression of Interest, a Request for Tender or another form of formal request for bids.</t>
  </si>
  <si>
    <t>Awarded</t>
  </si>
  <si>
    <t>Procurement has been completed, with the package proponent having selected a preferred bidder, or reached financial or contractual close for the project or transaction.</t>
  </si>
  <si>
    <t>Under Delivery</t>
  </si>
  <si>
    <t xml:space="preserve">Construction is underway for capital works packages, or services have commenced through an operations contract. </t>
  </si>
  <si>
    <t>Operational</t>
  </si>
  <si>
    <t>Construction has been completed for capital works packages, service contracts have been completed.</t>
  </si>
  <si>
    <t>Value guide (USD)</t>
  </si>
  <si>
    <t>$</t>
  </si>
  <si>
    <t>$$</t>
  </si>
  <si>
    <t>$$$</t>
  </si>
  <si>
    <t>$$$$</t>
  </si>
  <si>
    <t>$$$$$</t>
  </si>
  <si>
    <t>Capital Works</t>
  </si>
  <si>
    <t>Consulting Services</t>
  </si>
  <si>
    <t>Equipment</t>
  </si>
  <si>
    <t>Maintenance</t>
  </si>
  <si>
    <t>Value (minimum - $US)</t>
  </si>
  <si>
    <t>Value (maximum - $US)</t>
  </si>
  <si>
    <t>Insert country of project | Available selections: [Whole of Pacific, Multi-market, Cook Islands, Federated States of Micronesia, Fiji, Kiribati, Nauru, Niue, Palau, Papua New Guinea, Republic of Marshall Islands, Samoa, Solomon Islands, Timor-Leste, Tonga, Tuvalu, Vanuatu]</t>
  </si>
  <si>
    <r>
      <t xml:space="preserve">Where there are multiple markets, this is a free text field for the user to enter the </t>
    </r>
    <r>
      <rPr>
        <i/>
        <u/>
        <sz val="11"/>
        <color theme="1"/>
        <rFont val="Calibri"/>
        <family val="2"/>
        <scheme val="minor"/>
      </rPr>
      <t>applicable markets in approximate order of investment size</t>
    </r>
  </si>
  <si>
    <r>
      <t xml:space="preserve">Where applicable, free text field for the user to </t>
    </r>
    <r>
      <rPr>
        <i/>
        <u/>
        <sz val="11"/>
        <color theme="1"/>
        <rFont val="Calibri"/>
        <family val="2"/>
        <scheme val="minor"/>
      </rPr>
      <t>insert name of the relevant implementing agency, please spell out fully</t>
    </r>
    <r>
      <rPr>
        <i/>
        <sz val="11"/>
        <color theme="1"/>
        <rFont val="Calibri"/>
        <family val="2"/>
        <scheme val="minor"/>
      </rPr>
      <t xml:space="preserve"> (e.g. Water Authority of Fiji)</t>
    </r>
  </si>
  <si>
    <t>Name of funding agency | Available selections: [ADB, World Bank, DFAT, DFAT (AIFFP), MFAT, AU DoD, AU AGD/AFP]</t>
  </si>
  <si>
    <r>
      <t xml:space="preserve">Where there are multiple agencies, this is a free text field for the user to enter the </t>
    </r>
    <r>
      <rPr>
        <i/>
        <u/>
        <sz val="11"/>
        <color theme="1"/>
        <rFont val="Calibri"/>
        <family val="2"/>
        <scheme val="minor"/>
      </rPr>
      <t>participating agencies in approximate order of investment size</t>
    </r>
  </si>
  <si>
    <t>Insert sector of project | Available selections: [Transport, Environment, Water, Digital, Security Infrastructure, Energy &amp; Extractives, Social Infrastructure, Other]</t>
  </si>
  <si>
    <t>Type of package being procured | Available selections: [Capital works, Consulting services, Equipment, Maintenance]</t>
  </si>
  <si>
    <r>
      <t xml:space="preserve">Free text field for the user to </t>
    </r>
    <r>
      <rPr>
        <i/>
        <u/>
        <sz val="11"/>
        <color theme="1"/>
        <rFont val="Calibri"/>
        <family val="2"/>
        <scheme val="minor"/>
      </rPr>
      <t>insert name of the project</t>
    </r>
  </si>
  <si>
    <r>
      <t xml:space="preserve">Free text field for the user to </t>
    </r>
    <r>
      <rPr>
        <i/>
        <u/>
        <sz val="11"/>
        <color theme="1"/>
        <rFont val="Calibri"/>
        <family val="2"/>
        <scheme val="minor"/>
      </rPr>
      <t>insert name of the package</t>
    </r>
  </si>
  <si>
    <r>
      <t xml:space="preserve">Free text field for the user to insert a short description of </t>
    </r>
    <r>
      <rPr>
        <i/>
        <u/>
        <sz val="11"/>
        <color theme="1"/>
        <rFont val="Calibri"/>
        <family val="2"/>
        <scheme val="minor"/>
      </rPr>
      <t>what the package will deliver</t>
    </r>
    <r>
      <rPr>
        <i/>
        <sz val="11"/>
        <color theme="1"/>
        <rFont val="Calibri"/>
        <family val="2"/>
        <scheme val="minor"/>
      </rPr>
      <t xml:space="preserve"> and </t>
    </r>
    <r>
      <rPr>
        <i/>
        <u/>
        <sz val="11"/>
        <color theme="1"/>
        <rFont val="Calibri"/>
        <family val="2"/>
        <scheme val="minor"/>
      </rPr>
      <t>where it is up to</t>
    </r>
  </si>
  <si>
    <r>
      <t xml:space="preserve">Free text field to input the indicative </t>
    </r>
    <r>
      <rPr>
        <i/>
        <u/>
        <sz val="11"/>
        <rFont val="Calibri"/>
        <family val="2"/>
        <scheme val="minor"/>
      </rPr>
      <t>minimum value of the contract</t>
    </r>
    <r>
      <rPr>
        <i/>
        <sz val="11"/>
        <rFont val="Calibri"/>
        <family val="2"/>
        <scheme val="minor"/>
      </rPr>
      <t xml:space="preserve"> - if only one value please input minimum and maximum as the same figure</t>
    </r>
  </si>
  <si>
    <r>
      <t xml:space="preserve">Free text field to input the indicative </t>
    </r>
    <r>
      <rPr>
        <i/>
        <u/>
        <sz val="11"/>
        <rFont val="Calibri"/>
        <family val="2"/>
        <scheme val="minor"/>
      </rPr>
      <t>maximum value of the contract</t>
    </r>
    <r>
      <rPr>
        <i/>
        <sz val="11"/>
        <rFont val="Calibri"/>
        <family val="2"/>
        <scheme val="minor"/>
      </rPr>
      <t xml:space="preserve"> - if only one value please input minimum and maximum as the same figure</t>
    </r>
  </si>
  <si>
    <t>Indicative approach to procurement | Available selections: [Open Tender, Limited Tender, Panel Tender]</t>
  </si>
  <si>
    <t>Indicative timing of go-to-market | Available selections by quarter (note, quarters by calendar year) [Q2 24, Q3 24, Q4 24, Q1 25,Q2 25, Q3 25, Q4 25, Q1 26, Q2 26, Q3 26, Q4 26]</t>
  </si>
  <si>
    <t>Current status of package | Available selections [Planning, Procurement, Awarded]</t>
  </si>
  <si>
    <t>Tuvalu</t>
  </si>
  <si>
    <t>N/A</t>
  </si>
  <si>
    <t>Tuvalu Electricity Corporation</t>
  </si>
  <si>
    <t>World Bank</t>
  </si>
  <si>
    <t>Energy &amp; Extractives</t>
  </si>
  <si>
    <t>Capital works</t>
  </si>
  <si>
    <t>Energy Sector Development Project</t>
  </si>
  <si>
    <t>Design, Supply, and Installation of Solar PV Facility and Energy Storage System</t>
  </si>
  <si>
    <t>Open Tender</t>
  </si>
  <si>
    <t>Q224</t>
  </si>
  <si>
    <t>P144573</t>
  </si>
  <si>
    <t>Conduit Cables</t>
  </si>
  <si>
    <t>Q324</t>
  </si>
  <si>
    <t>Papua New Guinea</t>
  </si>
  <si>
    <t>Water PNG</t>
  </si>
  <si>
    <t>Water</t>
  </si>
  <si>
    <t>Water Supply and Sanitation Development Project</t>
  </si>
  <si>
    <t>Design and Construction of Improved Water Supply System for Ialibu</t>
  </si>
  <si>
    <t>Q124</t>
  </si>
  <si>
    <t>P155087</t>
  </si>
  <si>
    <t xml:space="preserve">Tender went to market in August 2023 but the Bid Evaluation Report was only cleared by the Bank in March 2024. Contract is yet to be awarded. </t>
  </si>
  <si>
    <t>Consulting services</t>
  </si>
  <si>
    <t>Engineering Team Leader</t>
  </si>
  <si>
    <t>Q323</t>
  </si>
  <si>
    <t xml:space="preserve">Position was advertised in September 2023 but the Bank only just provided a No Objection to the Evaluation Report on the 16th of April, 2024. Contract is yet to be awarded. </t>
  </si>
  <si>
    <t>Package 2: Feasibility Studies, Designs (including ESHS), and Preparation of Bidding Documents for Three Water Supplies under Water PNG (Misima, Kurumul, Kupiano)</t>
  </si>
  <si>
    <t>Original contract signed 11th of June, 2019 but Draft Contract Amendment 6 cleared by the World Bank in March '24</t>
  </si>
  <si>
    <t>Design and Construction of Improved Water Supply System for Kerevat</t>
  </si>
  <si>
    <t>Position was advertised on the 20th of Jan, 2024. Bids were uploaded to Bank systems on the 27th of March, 2024. Bid Evaluation Report and Notification of Award is due on the 1st of July, 2024</t>
  </si>
  <si>
    <t>Design and Construction of Improved Water Supply System for Aitape</t>
  </si>
  <si>
    <t xml:space="preserve">Go-to-Market date has been updated to Q2 24. Draft Bidding documents were only uploaded to Bank systems in March 2024. </t>
  </si>
  <si>
    <t>Design, Supply &amp; Installation and Construction of Mt. Hagen Emergency Works</t>
  </si>
  <si>
    <t>Q423</t>
  </si>
  <si>
    <t xml:space="preserve">Tender went to market in August 2023 but the Bid Evaluation Report which was due in December 2023 is yet to be submitted by the PMU. </t>
  </si>
  <si>
    <t>Selection of Consulting Services for: Review &amp; updating of Water PNG Ltd.’s Standard Design Manual, Specifications and Drawings</t>
  </si>
  <si>
    <t>Q121</t>
  </si>
  <si>
    <t>Went to market Jan 2021 but this contract is yet to be awarded. Still showing as Under Implementation.</t>
  </si>
  <si>
    <t>Functional and Diagnostic Assessments for Rehabilitation of the Water Supply and Structural Systems of Water PNG Ltd.’s ‘A’ (Lae) and ‘B’ (Madang, Wewak, Mt Hagen) Centers including Design and Construction Supervision</t>
  </si>
  <si>
    <t>Q420</t>
  </si>
  <si>
    <t>Went to market Oct 2020 but this contract is yet to be awarded. Still showing as Under Implementation. Currently at Notification of Award Stage</t>
  </si>
  <si>
    <t>Implementation of a Hygiene Promotion Campaign in 6 District Towns</t>
  </si>
  <si>
    <t xml:space="preserve">The ToR for this activity was uploaded in Jan 2023 but the position is yet to go to market. I have asked the WB Procurement Specialist for PNG for an update on this package and she has sent a request to the Implementing Agency for an update. </t>
  </si>
  <si>
    <t>Engineering Construction Supervision for 3 Towns (Kerevat, Aitape and Ialibu).</t>
  </si>
  <si>
    <t>Republic of Marshall Islands</t>
  </si>
  <si>
    <t>Marshalls Energy Company</t>
  </si>
  <si>
    <t>Sustainable Energy Development Project</t>
  </si>
  <si>
    <t>Owner’s Engineer for Supervision for Review of Conceptual and Detailed Design &amp; drawings and Supervision (OES) of Demolition and Construction of Power Station 1 (PS1) building at Marshalls Energy Company (MEC) Power plant in Majuro</t>
  </si>
  <si>
    <t>P160910</t>
  </si>
  <si>
    <t xml:space="preserve">Position went to market in August 2023 and the Draft Negotiated Contract was cleared by the Bank in January 2024 but the contract is yet to be awarded.  </t>
  </si>
  <si>
    <t>Environmental and Social Management Plan (ESMP) Majuro Power Station 1 (PS1) Demolition and Construction Works at Marshalls Energy Company (MEC) Power Plant in Majuro.</t>
  </si>
  <si>
    <t>Q223</t>
  </si>
  <si>
    <t>Went to market in June 2023 but this contract is yet to be awarded. Still showing as Under Implementation. Currently at Evaluation of EOI stage</t>
  </si>
  <si>
    <t>RE Integration Specialist</t>
  </si>
  <si>
    <t>Business processes, training and capacity building services for KAJUR</t>
  </si>
  <si>
    <t>Feasibility Study for Hybrid Mini-grids Project at Killi Island</t>
  </si>
  <si>
    <t>Limited Tender</t>
  </si>
  <si>
    <t>Direct Selection Planned</t>
  </si>
  <si>
    <t>Feasibility Study of Renewable Energy Integration to meet future demand.</t>
  </si>
  <si>
    <t>Solomon Islands</t>
  </si>
  <si>
    <t>Ministry of Mines, Energy and Rural Electrification</t>
  </si>
  <si>
    <t>Tina River Hydropower Development Project</t>
  </si>
  <si>
    <t>Community Liaison Officer &amp; Gender Focal Point (CLO-GFP)</t>
  </si>
  <si>
    <t>Q322</t>
  </si>
  <si>
    <t>P161319</t>
  </si>
  <si>
    <t xml:space="preserve">Went to Market in Aug 2022 but contract signed in late 2023. There has since been a contract extension as well. </t>
  </si>
  <si>
    <t>Financial Advisor</t>
  </si>
  <si>
    <t xml:space="preserve">Direct Selection. Contract was awarded on the 23rd of April, 2024.  </t>
  </si>
  <si>
    <t>Project Manager</t>
  </si>
  <si>
    <t>Went to market in April 2023 but contract awarded in Q3 FY24</t>
  </si>
  <si>
    <t>Environmental &amp; Social Safeguard officer for Tina River Hydropower Development Project.</t>
  </si>
  <si>
    <t>Went to market in Aug 2022 but contract signed in Q1/2 FY24.</t>
  </si>
  <si>
    <t>Environmental &amp; Social Safeguard Manager</t>
  </si>
  <si>
    <t>Division of International Development Assistance</t>
  </si>
  <si>
    <t>Transport</t>
  </si>
  <si>
    <t>Marshall Islands Maritime Investment Project</t>
  </si>
  <si>
    <t>CIU Procurement Officer</t>
  </si>
  <si>
    <t>P161382</t>
  </si>
  <si>
    <t>Procurement Specialists May 2023</t>
  </si>
  <si>
    <t>Went to market in July 2023 but contract is still yet to be awarded</t>
  </si>
  <si>
    <t>E&amp;S Safeguards Officer</t>
  </si>
  <si>
    <t>ToR uploaded in Aug 2023 but position yet to be advertised according to Bank systems</t>
  </si>
  <si>
    <t>Office Equipment (Supply Office)</t>
  </si>
  <si>
    <t>CIU Procurement Officer #B</t>
  </si>
  <si>
    <t>E&amp;S Safeguards Officer #2</t>
  </si>
  <si>
    <t>Ministry of Public Works, Infrastructure, Environment, Labour, Meteorology and Disaster</t>
  </si>
  <si>
    <t>Maritime Investment in Climate Resilient Operations</t>
  </si>
  <si>
    <t>Supervision of Works at Funafuti wharf to be Directly Contracted with the firm GHD</t>
  </si>
  <si>
    <t>Q421</t>
  </si>
  <si>
    <t>P161540</t>
  </si>
  <si>
    <t>Direct Selection. ToR uploaded in Nov 2021 but amended in January 2024</t>
  </si>
  <si>
    <t>Solomon Power</t>
  </si>
  <si>
    <t>GEF Electricity Access and Renewable Energy Expansion Project</t>
  </si>
  <si>
    <t>Solar Engineer</t>
  </si>
  <si>
    <t>P162902</t>
  </si>
  <si>
    <t>Manager OBA</t>
  </si>
  <si>
    <t>Direct Selection</t>
  </si>
  <si>
    <t>Federated States of Micronesia</t>
  </si>
  <si>
    <t>Department of Transport, Communications and Infrastructure</t>
  </si>
  <si>
    <t>Federated States of Micronesia Maritime Investment Project</t>
  </si>
  <si>
    <t>Project Officer</t>
  </si>
  <si>
    <t>P163922</t>
  </si>
  <si>
    <t xml:space="preserve">Direct Selection. Justification for Direct Selection uploaded to Bank systems on the 17th of Jan 2024. Draft Contract yet to be negotiated and therefore contract not yet awarded. </t>
  </si>
  <si>
    <t>Department of Finance and Administration</t>
  </si>
  <si>
    <t>CIU Environmental Safeguards Specialist</t>
  </si>
  <si>
    <t xml:space="preserve">Position went to market in October 2023, contract was awarded on the 15th of April, 2024. Signed Contract uploaded to Bank systems on the 17th of April, 2024. </t>
  </si>
  <si>
    <t>Transport Infrastructure Implementation Advisor</t>
  </si>
  <si>
    <t>Bank financed 33% because it is spread across two other Bank Projects (P177073 &amp; P172225)</t>
  </si>
  <si>
    <t>Deputy Program Manager</t>
  </si>
  <si>
    <t>Consultancy for the Design and Supervision of Safe, Efficient and Climate Resilient Maritime Infrastructure in FSM</t>
  </si>
  <si>
    <t xml:space="preserve">Went to market in Nov '21 but contract yet to be awarded. Currently at Notification of Award stage. </t>
  </si>
  <si>
    <t>Gender Capacity Development and Training</t>
  </si>
  <si>
    <t>Went to market in Feb '23 but contract is yet to be awarded. Currenlty at Combined Evaluation Report/Draft Neg. Contract stage</t>
  </si>
  <si>
    <t>Search and Rescue Needs Assessment Consultant</t>
  </si>
  <si>
    <t>SAR Equipment/Safety Devices</t>
  </si>
  <si>
    <t>Department of Resources and Development</t>
  </si>
  <si>
    <t>Sustainable Energy Development and Access Project</t>
  </si>
  <si>
    <t>1.75 MW Solar PV power plant in Weno</t>
  </si>
  <si>
    <t>P165183</t>
  </si>
  <si>
    <t xml:space="preserve">Package advertised in August 2023. Bid Evaluation Report cleared by the Bank on 13th of March, 2024. Contract yet to be awarded. </t>
  </si>
  <si>
    <t>SEL751 Relays for PUC</t>
  </si>
  <si>
    <t xml:space="preserve">Direct Selection. Contractor invited in May 2023 but signed contract yet to be uploaded to Bank systems. </t>
  </si>
  <si>
    <t>Electrical Engineer to support SEDAP initiatives at Pohnpei Utility Corporation, Chuuk Public Utility Corporation, &amp; Kosrae Utility Authority.</t>
  </si>
  <si>
    <t>Chuuk Project Officer to support the implementation of SEDAP in Chuuk.</t>
  </si>
  <si>
    <t>Mini Grids Installation in Udot</t>
  </si>
  <si>
    <t>Q422</t>
  </si>
  <si>
    <t>Contract was awarded in October 2023 but signed contract yet to be uploaded to the system</t>
  </si>
  <si>
    <t>Office equipment and furniture</t>
  </si>
  <si>
    <t>Samoa</t>
  </si>
  <si>
    <t>Land Transport Authority</t>
  </si>
  <si>
    <t>Samoa Climate Resilient Transport Project</t>
  </si>
  <si>
    <t>Construction Supervision of the West Coast Road (WCR) – including design service support Package 2 (Lots 1 &amp; 2)</t>
  </si>
  <si>
    <t>Q23</t>
  </si>
  <si>
    <t>P165782</t>
  </si>
  <si>
    <t>Direct Selection. Went to market in FY23. Contract Amendment no.8 submitted in March 2024</t>
  </si>
  <si>
    <t>Ministry of Works, Transport and Infrastructure</t>
  </si>
  <si>
    <t>The development and implementation of a Crash Database in Samoa.</t>
  </si>
  <si>
    <t>Went to market in April 2023 but contract is yet to be awarded.</t>
  </si>
  <si>
    <t>Kiribati</t>
  </si>
  <si>
    <t>Ministry of Infrastructure and Sustainable Energy</t>
  </si>
  <si>
    <t>ADB (46.6%)</t>
  </si>
  <si>
    <t>Kiribati Outer Islands Transport Infrastructure Investment Project</t>
  </si>
  <si>
    <t>Material Engineer for MISE</t>
  </si>
  <si>
    <t>P165838</t>
  </si>
  <si>
    <t xml:space="preserve">ToR uploaded in July 2023 but EOI/advertisement yet to be uploaded to WB systems. </t>
  </si>
  <si>
    <t>International Safeguards Specialist</t>
  </si>
  <si>
    <t xml:space="preserve">REOI was advertised in Jan 2024, Evaluation Report submitted on the 6th of March 2024. Contract is yet to be awarded. </t>
  </si>
  <si>
    <t>Kiribati Financial Services Unit</t>
  </si>
  <si>
    <t>ADB (30%)</t>
  </si>
  <si>
    <t>An Engineering Consultant</t>
  </si>
  <si>
    <t xml:space="preserve">Direct Selection. Draft Contract uploaded to Bank systems on 18th of March 2024, Contract yet to be awarded. </t>
  </si>
  <si>
    <t>Safeguard Officer for MISE's Implementing Unit</t>
  </si>
  <si>
    <t>Went to market in Aug '23 but have not progressed further according to Bank systems</t>
  </si>
  <si>
    <t>Project Officer for MISE Implementing Unit</t>
  </si>
  <si>
    <t xml:space="preserve">Went to market in Aug '23 but have not progressed further according to Bank systems. </t>
  </si>
  <si>
    <t>Engineering Lab Technician for MISE</t>
  </si>
  <si>
    <t xml:space="preserve">Ministry of Information Communications Transport and Tourism Development	</t>
  </si>
  <si>
    <t>AtoN Technician</t>
  </si>
  <si>
    <t xml:space="preserve">ToR uploaded in Aug 2023 but EOI/advertisement yet to be uploaded to WB systems. </t>
  </si>
  <si>
    <t>AtoN Coastal Infrastructure Engineer</t>
  </si>
  <si>
    <t>Surveyor Technician for Marine Division</t>
  </si>
  <si>
    <t>ADB (38%)</t>
  </si>
  <si>
    <t>Design and Build of Aids to Navigation (AtoNs) and Maritime Facilities on Abaiang, Beru, Nonouti, and Tabiteuea South.</t>
  </si>
  <si>
    <t xml:space="preserve">Went to market in September 2023. There was only one bidder (Hall Contracting). Bid Evaluation Report is yet to be uploaded to Bank systems and reviewed/cleared by the Bank. Bid Validity Extension was issued a No Objection by the Bank on 28th of March, 2024. This is the latest update. </t>
  </si>
  <si>
    <t>International Financial Management Specialist</t>
  </si>
  <si>
    <t xml:space="preserve">Position was advertised in March 2024, contract yet to be awarded. </t>
  </si>
  <si>
    <t>Office Equipment</t>
  </si>
  <si>
    <t>Office Transport</t>
  </si>
  <si>
    <t>Laptops</t>
  </si>
  <si>
    <t>Costal processes study and analysis</t>
  </si>
  <si>
    <t>Snr. Engineer - MISE (Nat)</t>
  </si>
  <si>
    <t>Department of Works</t>
  </si>
  <si>
    <t>Papua New Guinea Resilient Transport Project</t>
  </si>
  <si>
    <t>Survey and Mobile Mapping Services</t>
  </si>
  <si>
    <t>P166991</t>
  </si>
  <si>
    <t xml:space="preserve">Non-Consulting Service. Position was advertised in Dec 2023. Bid Evaluation Report is yet to be uploaded to Bank systems. Contract not yet awarded. </t>
  </si>
  <si>
    <t>EIPM - Site Supervision Engineer - 2</t>
  </si>
  <si>
    <t>EIPM - Site Supervision Engineer - 1</t>
  </si>
  <si>
    <t>Project Finance Manager (Interim - EIPM)</t>
  </si>
  <si>
    <t>Senior Social Specialist</t>
  </si>
  <si>
    <t xml:space="preserve">Position was advertised in Dec 2023.  Evaluation Report is yet to be uploaded to Bank systems. Contract not yet awarded. </t>
  </si>
  <si>
    <t>Senior Environmental Specialist</t>
  </si>
  <si>
    <t>Purchase and delivery of three 4x4 vehicles</t>
  </si>
  <si>
    <t>TBC</t>
  </si>
  <si>
    <t>Updated comment from TTL as of 22nd of April, 2024: "This activity is still ongoing, and it was expected to be launched last week. I have been off sick for the past week, will follow up with the client and get you an update in the coming days."</t>
  </si>
  <si>
    <t>Vanuatu</t>
  </si>
  <si>
    <t>Ministry of Infrastructure and Public Utilities</t>
  </si>
  <si>
    <t>Vanuatu Climate Resilient Transport Project</t>
  </si>
  <si>
    <t>ICT monitoring system development to verify daily field activities by newly recruited Inspectors under KCI and upload in the system using ODK platform.</t>
  </si>
  <si>
    <t>P167382</t>
  </si>
  <si>
    <t>Direct-International</t>
  </si>
  <si>
    <t>Consultancy Services for Road Safety Audit of Project Road.</t>
  </si>
  <si>
    <t>Consulting Services for Procurement Specialist (International)</t>
  </si>
  <si>
    <t xml:space="preserve">Position was advertised 25 March, 2024. Evaluation Report yet to be submitted. Contract not yet awarded. </t>
  </si>
  <si>
    <t>Upgrading of Saint Michel–Tassiriki section (60.2 km)</t>
  </si>
  <si>
    <t xml:space="preserve">Bids submitted and cleared by the Bank on 9th of Jan. Bid Evaluation Report yet to be uploaded to Bank Systems. Contract not yet awarded. </t>
  </si>
  <si>
    <t>Administrative Officer (Local)</t>
  </si>
  <si>
    <t xml:space="preserve">Evaluation Report was uploaded to Bank systems on 22nd of Feb, 2024. Contract is yet to be awarded. </t>
  </si>
  <si>
    <t>Yearly audits</t>
  </si>
  <si>
    <t>Went to market in May 2023 but Contract has not yet been awarded according to Bank Systems</t>
  </si>
  <si>
    <t>Financial Audit Services</t>
  </si>
  <si>
    <t>Q221</t>
  </si>
  <si>
    <t>ToR uploaded in June 2021 but nothing has been uploaded since</t>
  </si>
  <si>
    <t>Consulting Services for Project Implementation Unit (PIU) Deputy Head (International)-3</t>
  </si>
  <si>
    <t>Consultancy Services for Financial Management Specialist (International)- 1</t>
  </si>
  <si>
    <t xml:space="preserve">Position was advertised on 25th of March, 2024. Evaluation report yet to be uploaded to Bank systems. </t>
  </si>
  <si>
    <t>Consultancy Services to assist the operationalization of the Road Asset Management System (RAMS) - 1</t>
  </si>
  <si>
    <t>Consultancy Services to assist the operationalization of the Road Asset Management System (RAMS)- 2</t>
  </si>
  <si>
    <t>Consulting Services to establish the Vanuatu National Road Safety Authority</t>
  </si>
  <si>
    <t>Consulting Service - Updating of design standards/ technical specifications for climate resilience</t>
  </si>
  <si>
    <t>Consulting Service – Upgrade MIPU’s Road Inventory System to a Road Asset Management System (RAMS) including Operationalization of RAMS</t>
  </si>
  <si>
    <t>PNG Power Limited</t>
  </si>
  <si>
    <t>Energy Utility Performance and Reliability Improvement Project</t>
  </si>
  <si>
    <t>Owner's Engineer (Individual Consultant)</t>
  </si>
  <si>
    <t>P167820</t>
  </si>
  <si>
    <t xml:space="preserve">Position was advertised on 16th of Jan, 2024. Evaluation report yet to be uploaded to Bank systems. </t>
  </si>
  <si>
    <t>Financial Management Specialist</t>
  </si>
  <si>
    <t xml:space="preserve">Position was advertised in Dec 2023. Evaluation report yet to be uploaded to Bank systems. </t>
  </si>
  <si>
    <t>Procurement Specialist</t>
  </si>
  <si>
    <t xml:space="preserve">Went to Market July 2023 but nothing has happened since then according to Bank systems. </t>
  </si>
  <si>
    <t>NA</t>
  </si>
  <si>
    <t>Environmental and Social Safeguard Specialist</t>
  </si>
  <si>
    <t xml:space="preserve">Went to Market June 2023 but nothing has happened since then according to Bank systems. </t>
  </si>
  <si>
    <t>Prioritized Road Investment and Management Enhancements Project</t>
  </si>
  <si>
    <t>Q123</t>
  </si>
  <si>
    <t>P172225</t>
  </si>
  <si>
    <t>Went to Market in Feb '23. Currently at Combined Evaluation/DNC stage. Partially funded under another project.</t>
  </si>
  <si>
    <t>PRIME Project Assistant</t>
  </si>
  <si>
    <t>Design, Environmental and Social Assessment, and Supervision Services for Vulnerability Assessment-idenified works</t>
  </si>
  <si>
    <t xml:space="preserve">Went to market in Feb '23. Currently at Eval. Of Tech proposal stage. Partially funded under SCORE and FSMIP. </t>
  </si>
  <si>
    <t>Institutional and Governance Review</t>
  </si>
  <si>
    <t xml:space="preserve">Went to market in Feb '23. Awarded in Oct '23. Signed Contract not yet uploaded to STEP. </t>
  </si>
  <si>
    <t>Environmental and Social safeguards Consultant to prepare Site Specific Safeguards Documents</t>
  </si>
  <si>
    <t>Direct Selection.</t>
  </si>
  <si>
    <t>Climate-Informed Road Asset Management System</t>
  </si>
  <si>
    <t xml:space="preserve">Short List and Draft RfP was cleared by the Bank on the 24th of March 2024. Contract not yet awarded. </t>
  </si>
  <si>
    <t>Partially funded under FSMIP &amp; SCORE.</t>
  </si>
  <si>
    <t>Office Equipment and Furniture</t>
  </si>
  <si>
    <t xml:space="preserve">Quotations uploaded June '22. Nothing progressed according to Bank system since then. </t>
  </si>
  <si>
    <t>Office Equipment and Supplies</t>
  </si>
  <si>
    <t>Yet to go to market according to STEP but Draft RFQ uploaded in June '23.</t>
  </si>
  <si>
    <t>Beneficiary Survey</t>
  </si>
  <si>
    <t>Improving the 1.5-Kilometer airport to Pou Bay Bridge road in chuuk</t>
  </si>
  <si>
    <t>Replacing the 12-meter Awak bridge in Pohnpei</t>
  </si>
  <si>
    <t>Improving the Narrow, low-level Lelu causeway in Kosrae</t>
  </si>
  <si>
    <t>Replacing two short-span (6-meter-long) steel and concrete composite bridges in Yap</t>
  </si>
  <si>
    <t>Road Safety Audit for VA-identified Works</t>
  </si>
  <si>
    <t>FSM Roads Project Manager</t>
  </si>
  <si>
    <t>Sustainable Mining Development Technical Assistance Project</t>
  </si>
  <si>
    <t>Environment Regulation Specialist</t>
  </si>
  <si>
    <t>P173018</t>
  </si>
  <si>
    <t>PMU Procurement Officer</t>
  </si>
  <si>
    <t>Institution Development Specialist</t>
  </si>
  <si>
    <t xml:space="preserve">Position was advertised on 7th of Feb 2024. Evaluation report yet to be uploaded to Bank systems. </t>
  </si>
  <si>
    <t>Fiscal and Trade Regulations Specialist</t>
  </si>
  <si>
    <t>Unexploded Ordinance Identification and Clearance</t>
  </si>
  <si>
    <t xml:space="preserve">Non-Consulting Service. Went to market in Aug '23. Contract yet to be awarded. </t>
  </si>
  <si>
    <t>Laboratory and geodata collection equipment.</t>
  </si>
  <si>
    <t xml:space="preserve">Went to market in Aug '23. Contract yet to be awarded. </t>
  </si>
  <si>
    <t>Chief Mining Sector Management Advisor (Resident)</t>
  </si>
  <si>
    <t>PMU Finance Officer</t>
  </si>
  <si>
    <t>PMU Monitoring and Evaluation Officer</t>
  </si>
  <si>
    <t>PMU Environmental and Social Risk Officer</t>
  </si>
  <si>
    <t>Core shed Construction Firm</t>
  </si>
  <si>
    <t>PMU Project Manager</t>
  </si>
  <si>
    <t>Tonga</t>
  </si>
  <si>
    <t>Ministry of Infrastructure</t>
  </si>
  <si>
    <t>Tonga Climate Resilient Transport Project II</t>
  </si>
  <si>
    <t>Supply and Delivery of Maintenance Equipment &amp; Storage Shed for Domestic Airports</t>
  </si>
  <si>
    <t>P176208</t>
  </si>
  <si>
    <t xml:space="preserve">Package was advertised in March 2024. Invitations to Suppliers yet to be uploaded to Bank Systems. </t>
  </si>
  <si>
    <t>Rehabilitation of Vava'u South West and Tongatapu Roads (3 lots).</t>
  </si>
  <si>
    <t xml:space="preserve">Went to market on 4th of Feb, 2024. Bids submitted were cleared by the Bank on the 14th of March, 2024. Contract yet to be awarded. </t>
  </si>
  <si>
    <t>Technical Adviser - Roads</t>
  </si>
  <si>
    <t xml:space="preserve">Position was advertised on 10th of March, 2024. Evaluation report yet to be uploaded to Bank systems. </t>
  </si>
  <si>
    <t>Administrative Assistant</t>
  </si>
  <si>
    <t xml:space="preserve">Position was advertised on 21st of Feb, 2024. Evaluation report yet to be uploaded to Bank systems. </t>
  </si>
  <si>
    <t>Contracts Manager</t>
  </si>
  <si>
    <t>Project Accountant</t>
  </si>
  <si>
    <t>Road sector climate vulnerability assessment and Climate Resilient Road Strategy (CRRS) for Tongatapu and Ha'apai</t>
  </si>
  <si>
    <t>Rescue Fire Trucks - 2 Lots: Lot 1 - 1x CAT 5 Fire Truck Lot 2 - 2x TACR-D Fire Trucks (including Safety Equipment &amp; Rescue Tools)</t>
  </si>
  <si>
    <t xml:space="preserve">Draft RfQ Issued on 28th of Feb, 2024. Quotes received and cleared by the Bank on 11th of April, 2024. Contract not yet awarded. </t>
  </si>
  <si>
    <t>Gender-informed commercial driver licensing training</t>
  </si>
  <si>
    <t>Technical Consultant - CODES</t>
  </si>
  <si>
    <t>Technical Consultant - RAMS</t>
  </si>
  <si>
    <t>Public Transport Study</t>
  </si>
  <si>
    <t>Technical Adviser - Maritime Policy &amp; Legal</t>
  </si>
  <si>
    <t>Feasibility Study Tonga Slipway</t>
  </si>
  <si>
    <t>Construction of New Passenger Terminal at Nafanua Port, 'Eua</t>
  </si>
  <si>
    <t>Port Repair and Improvements, Breakwater rehabilitation and construction - 2 Lots Lot 1 - 'Eua Lot 2 - Ha'apai</t>
  </si>
  <si>
    <t>Rehabilitation of Roads at Vava'u East</t>
  </si>
  <si>
    <t>Technical Consultant - Road and Traffic Acts</t>
  </si>
  <si>
    <t>Engineering Design of Airport Road (Fua'amotu - Nuku'alofa)</t>
  </si>
  <si>
    <t>Rehabilitation of Road Works in Vava'u - 8.5km (2 Lots) Lot 1 - 3.6km Tuanuku-Longomapu Road Lot 2 - 4.8 km Laifone-Toula-Pangaimotu Road</t>
  </si>
  <si>
    <t>Rehabilitation of Road Works in Ha'apai 7.5km of the Main Road in Pangai (2 Lots) Lot 1 - HP A34.1 Lot 2 - HP A34.2</t>
  </si>
  <si>
    <t>Procurement Officer</t>
  </si>
  <si>
    <t>Q424</t>
  </si>
  <si>
    <t>Regional Airport Asset Maintenance Contract</t>
  </si>
  <si>
    <t>Non-Consulting Service</t>
  </si>
  <si>
    <t>Road Safety Works for Tongatapu and outer islands (4 Lots)</t>
  </si>
  <si>
    <t>Rehabilitation of Road Works in 'Eua 8km</t>
  </si>
  <si>
    <t>Resurfacing of Kaufana Airport, 'Eua</t>
  </si>
  <si>
    <t>Samoa Airport Authority</t>
  </si>
  <si>
    <t>Samoa Aviation and Roads Investment Project</t>
  </si>
  <si>
    <t>RFS Technical Adviser</t>
  </si>
  <si>
    <t>P176272</t>
  </si>
  <si>
    <t>Principal Safeguard Officer</t>
  </si>
  <si>
    <t>Consultancy Services for Design, Procurement Assistance And Construction Supervision Of Improvements To Alafa’alava Road And East Coast Road - Samoa</t>
  </si>
  <si>
    <t>Went to market in March 2023. Candidates have only been shortlisted in April 2024</t>
  </si>
  <si>
    <t>NAVAIDs Design and Supervision Services</t>
  </si>
  <si>
    <t xml:space="preserve">EOI cleared by the Bank on 29 Jan 2024, evaluation report yet to be uplaoded to Bank systems. </t>
  </si>
  <si>
    <t>Site-level flooding resilience strategy and stormwater drainage master plan and detailed design for priority drainage improvements &amp; feasibility of seawall</t>
  </si>
  <si>
    <t>Automated Weather Station (AWS) - Supply and Installation</t>
  </si>
  <si>
    <t xml:space="preserve">Contract was awarded on 8th of March 2024 but the contract has not yet been signed and uploaded to Bank systems. </t>
  </si>
  <si>
    <t>Updating of the Samoa Aviation Sector Strategy for MWTI &amp; SAA Masterplan &amp; Review of the Civil Aviation Act</t>
  </si>
  <si>
    <t>South Tarawa Sanitation Project</t>
  </si>
  <si>
    <t>KS11 - Project Implementation Assistance Consultant (PIAC)</t>
  </si>
  <si>
    <t>P176478</t>
  </si>
  <si>
    <t xml:space="preserve">Amendments to RfP cleared by the Bank on 11th of April, 2024. Technical proposals yet to be evaluated by PMU and submitted to Bank systems. </t>
  </si>
  <si>
    <t>Environmental Management Specialist</t>
  </si>
  <si>
    <t xml:space="preserve">Evaluation of EOIs were submitted to Bank systems on 14th of Feb 2024. Contract not yet awarded. </t>
  </si>
  <si>
    <t>KS10 - NGO for Behaviour Change Campaign (BCC)</t>
  </si>
  <si>
    <t xml:space="preserve">Short List and Draft RfP was cleared by the Bank on the 15th of Feb 2024. Contract not yet awarded. </t>
  </si>
  <si>
    <t>Engineer (Full Time)</t>
  </si>
  <si>
    <t>Project Support Team</t>
  </si>
  <si>
    <t>Second Solomon Islands Roads and Aviation Project</t>
  </si>
  <si>
    <t>Standby Generators</t>
  </si>
  <si>
    <t>P176548</t>
  </si>
  <si>
    <t xml:space="preserve">Advertised in Jan 2024, bid submissions cleared by the Bank 11th of March, 2024. Bid Evaluation Report yet to be uploaded to Bank systems for Review and clearance. </t>
  </si>
  <si>
    <t>Rescue Fire Services Station (design and build)</t>
  </si>
  <si>
    <t xml:space="preserve">Amendments to Bidding Documents reviewed and cleared by the Bank on 26th of April, 2024. Technical proposals not yet uploaded to Bank systems. </t>
  </si>
  <si>
    <t>Control Towers (design and build)</t>
  </si>
  <si>
    <t>Santa Cruz (Lata) Airfield Runway Pavement</t>
  </si>
  <si>
    <t xml:space="preserve">Opening of Financial Proposals cleared by the Bank 22nd of April, 2024. Bid Evaluation Report yet to be uploaded and reviewed for Clearance on Bank Systems. </t>
  </si>
  <si>
    <t>Malaita Bridges Improvement</t>
  </si>
  <si>
    <t xml:space="preserve">Technical Bid Submissions cleared by the Bank on 11th of April, 2024. Evaluation of Tech Proposals, yet to be uploaded to Bank Systems. </t>
  </si>
  <si>
    <t>HIR Aviation Complex Building (Design and Build)</t>
  </si>
  <si>
    <t>Very Small Aperture Terminal (VSAT), supply and installation</t>
  </si>
  <si>
    <t>Alternative energy source to support ADS-B</t>
  </si>
  <si>
    <t>Automatic Dependent Surveillance - Broadcast (ADS-B)</t>
  </si>
  <si>
    <t>Regional Airport Maintenance</t>
  </si>
  <si>
    <t>Non-Consulting Service.</t>
  </si>
  <si>
    <t>National Project Accountant</t>
  </si>
  <si>
    <t>National Airports Development Plan</t>
  </si>
  <si>
    <t>Q225</t>
  </si>
  <si>
    <t>Technical support to MCA and Solomon Airlines</t>
  </si>
  <si>
    <t>Consulting service for improving climate resilient road asset management</t>
  </si>
  <si>
    <t>Consulting service for improving road safety capacity</t>
  </si>
  <si>
    <t>Q325</t>
  </si>
  <si>
    <t>Technical support and training to support GENDER BASED VIOLENCE awareness</t>
  </si>
  <si>
    <t>International Procurement Specialist</t>
  </si>
  <si>
    <t>International Project Manager</t>
  </si>
  <si>
    <t>Strategic Climate-Oriented Road Enhancements Project</t>
  </si>
  <si>
    <t>P177073</t>
  </si>
  <si>
    <t>Went to market Jan 2023, contract still yet to be awarded. Funding split up between FSMIP and PRIME.</t>
  </si>
  <si>
    <t>SCORE Project Assistant</t>
  </si>
  <si>
    <t>Sustainable Motorization Management Diagnostic and Implementation Plan</t>
  </si>
  <si>
    <t xml:space="preserve">UN Agency. Direct Selection. </t>
  </si>
  <si>
    <t>Enhancement to Science, Technology, Engineering, and Mathematics (STEM)</t>
  </si>
  <si>
    <t xml:space="preserve">REOI sent out on the 17th of March 2024. EOIs yet to be evaluated. </t>
  </si>
  <si>
    <t>Transport Data Collection - Yap</t>
  </si>
  <si>
    <t xml:space="preserve">Position advertisedon the 26th of Feb, 2024. Evaluation Report has been uploaded to Bank systems but contract not yet awarded. </t>
  </si>
  <si>
    <t>Transportation Data Collection - Pohnpei</t>
  </si>
  <si>
    <t>Transport Data Collection - Kosrae</t>
  </si>
  <si>
    <t>Transport Data Collection - Chuuk</t>
  </si>
  <si>
    <t xml:space="preserve">Went to market in June 2023 but the successful candidate was only identified in Feb 2024. Contract yet to be awarded. </t>
  </si>
  <si>
    <t>Transport Data Deputy Manager</t>
  </si>
  <si>
    <t xml:space="preserve">Went to market in May 2023 but the successful candidate was only identified in Feb 2024. Contract yet to be awarded. </t>
  </si>
  <si>
    <t>Went to market in Feb 2023. Funding for this activity is split between FSMIP and PRIME.</t>
  </si>
  <si>
    <t>Road Crash Database Consultant</t>
  </si>
  <si>
    <t xml:space="preserve">Short List and Draft RfP uploaded to Bank systems on 19th of April 2024, contract not yet awarded. </t>
  </si>
  <si>
    <t>Funding for this split between FSMIP &amp; PRIME.</t>
  </si>
  <si>
    <t>PRIME &amp; SCORE Project Manager</t>
  </si>
  <si>
    <t>Interim Project Manager for PRIME and SCORE</t>
  </si>
  <si>
    <t>Maritime Investment in Climate Resilient Operations II</t>
  </si>
  <si>
    <t>Monitoring and Evaluation Officer</t>
  </si>
  <si>
    <t>P177100</t>
  </si>
  <si>
    <t>Design and building of small Boat Habours at Nanumaga, and Nanumea including protection measures to ensure sustainability and resilience of infrastructures, upgrade of access, and utility infrastructure.</t>
  </si>
  <si>
    <t xml:space="preserve">Draft Bidding Documents returned back to Government by the Bank in March 2024. Being revised by Government. </t>
  </si>
  <si>
    <t>Vulnerability and GIS Based Mapping for Nukufetau, Nukulaelae, Funafuti, Niutao, and Niulakita</t>
  </si>
  <si>
    <t xml:space="preserve">REOI sent out in Feb 2024, Evaluation of EOIs not yet uploaded to Bank Systems. </t>
  </si>
  <si>
    <t>Technical Advisor on Maritime Sector Planning</t>
  </si>
  <si>
    <t xml:space="preserve">REOI sent out in March 2024, Evaluation of EOIs not yet uploaded to Bank Systems. </t>
  </si>
  <si>
    <t>Gender SEA/SH - GBV, VAC, and Trafficking Strategy</t>
  </si>
  <si>
    <t>Supervision of Works is essential to provide clear supervisory and advisory roles on the expected works inputs on the three islands.</t>
  </si>
  <si>
    <t xml:space="preserve">ToR Returned to Government with comments. Currently being revised by government. </t>
  </si>
  <si>
    <t>Health Outreach Campaign for Nukufetau and Nanumea</t>
  </si>
  <si>
    <t>Procurement Assistant</t>
  </si>
  <si>
    <t>Project Engineer/Contract Manager</t>
  </si>
  <si>
    <t>Fiji</t>
  </si>
  <si>
    <t>Airports Fiji Limited</t>
  </si>
  <si>
    <t>Fiji Tourism Development Program in Vanua Levu</t>
  </si>
  <si>
    <t>Project Finance &amp; Administration Officer</t>
  </si>
  <si>
    <t>P178694</t>
  </si>
  <si>
    <t>Ministry of Tourism and Civil Aviation</t>
  </si>
  <si>
    <t>Procurement Advisor</t>
  </si>
  <si>
    <t xml:space="preserve">Evaluation of EOIs were cleared by the Bank on 16th of April, 2024. Contract not yet awarded. </t>
  </si>
  <si>
    <t>Project Manager - Short Term</t>
  </si>
  <si>
    <t xml:space="preserve">Invitation sent to Identified consultant in April 2024 but draft contract not negotiated and contract not yet awarded. </t>
  </si>
  <si>
    <t>Strategic Environmental and Social Assessment (SESA)</t>
  </si>
  <si>
    <t xml:space="preserve">Short List and Draft RfP uploaded to Bank systems on 15th of Feb 2024, contract not yet awarded. </t>
  </si>
  <si>
    <t>Enterprise Mapping &amp; MSME Program Pilot Design</t>
  </si>
  <si>
    <t>Feasibility Study: New Vanua Levu Airport and potential upgrade of Matei Airport and development of a masterplan for the Labasa Airport.</t>
  </si>
  <si>
    <t>Detailed Design Study for New Savusavu Landfill and existing Savusavu Dump rehabilitation (options study and detailed approach)</t>
  </si>
  <si>
    <t>Labasa Carpark and site services</t>
  </si>
  <si>
    <t>Savusavu Remote Tower: AFIS tower system</t>
  </si>
  <si>
    <t>Labasa Fire Truck: Firefighting truck and other ARFF equipment.</t>
  </si>
  <si>
    <t>Q125</t>
  </si>
  <si>
    <t>Savusavu Replacement Fence</t>
  </si>
  <si>
    <t>Labasa Pavement: Design and Supervision Consultant</t>
  </si>
  <si>
    <t>Labasa Pavement (Asphalt overly, remarking, stormwater management and other works)</t>
  </si>
  <si>
    <t>Savusavu Airport Fire Station</t>
  </si>
  <si>
    <t>Labasa Remote Tower: AFIS tower system</t>
  </si>
  <si>
    <t>Savusavu Terminal (Construction, Control Gate, flood light system, bathroom refurbishment, generator house/tank)</t>
  </si>
  <si>
    <t>Labasa: Baggage screening equipment</t>
  </si>
  <si>
    <t>Savusavu Pavement (Base reconstruction, Seawall Remediation, Stormwater, Drainage maintenance, Pavement maintenance and Airside Services - Conduits)</t>
  </si>
  <si>
    <t>Savusau Pavement: Design and Supervision Consultant</t>
  </si>
  <si>
    <t>Labasa Fire Station Upgrade</t>
  </si>
  <si>
    <t>Labasa Fencing Replacement</t>
  </si>
  <si>
    <t>Savusavu Remote Tower: Last mile internet connectivity</t>
  </si>
  <si>
    <t>Savusavu Terminal: Design and Supervision Consultant</t>
  </si>
  <si>
    <t>Labasa: Supply and installation of Solar Array</t>
  </si>
  <si>
    <t>Q126</t>
  </si>
  <si>
    <t>Waisali Forest Reserve Visitor Center and Trail Development: Land survey, design, supervision &amp; ESIA</t>
  </si>
  <si>
    <t xml:space="preserve">REOI should have been sent out in Jan 2024 but procurement has not yet commenced. Activity is showing as delayed based on planned timeline submitted by PMU and cleared by the Bank. </t>
  </si>
  <si>
    <t>Tourism Specialist</t>
  </si>
  <si>
    <t xml:space="preserve">REOI should have been sent out in Dec 2023 but procurement has not yet commenced. Activity is showing as delayed based on planned timeline submitted by PMU and cleared by the Bank. </t>
  </si>
  <si>
    <t>Tourism International Visitor Survey</t>
  </si>
  <si>
    <t xml:space="preserve">REOI should have been sent out in Feb 2024 but procurement has not yet commenced. Activity is showing as delayed based on planned timeline submitted by PMU and cleared by the Bank. </t>
  </si>
  <si>
    <t>Environment and Social Advisor (On demand)</t>
  </si>
  <si>
    <t>M&amp;E Baseline Survey</t>
  </si>
  <si>
    <t>Detailed design study for new Savusavu landfill and existing Savusavu dump rehabilitation (Environmental and Social Impact Assessment, options study and detailed approach)</t>
  </si>
  <si>
    <t xml:space="preserve">REOI should have been sent out in March 2024 but procurement has not yet commenced. Activity is showing as delayed based on planned timeline submitted by PMU and cleared by the Bank. </t>
  </si>
  <si>
    <t>Waisali Forest Reserve Visitor Center and Trail Development: PPP design and tendering process and launch event.</t>
  </si>
  <si>
    <t>Fiji Roads Authority</t>
  </si>
  <si>
    <t>Vanua Levu Cross Island Road Resilient Tourism Infrastructure Works</t>
  </si>
  <si>
    <t>Design and Supervision Consultant - Vanua Levu Cross Island Road Resilient Tourism Infrastructure Works</t>
  </si>
  <si>
    <t xml:space="preserve">Activity has not yet been submitted for Bank clearance but it has been prepared by the PMU and is showing in their Procurement Plan. They planned on advertising in Dec 2023. Dates will need to be updated in the procurement roadmap before submitting to the Bank for clearance. </t>
  </si>
  <si>
    <t>Ministry of Transport, Energy and Tourism</t>
  </si>
  <si>
    <t>Tuvalu Safe and Resilient Aviation Project</t>
  </si>
  <si>
    <t>Rescue and Firefighting Equipment</t>
  </si>
  <si>
    <t>P180674</t>
  </si>
  <si>
    <t>Improvement of Hold Baggage Area in Terminal</t>
  </si>
  <si>
    <t>Replacement of navigational aid and supporting equipment (generators, runway equipment)</t>
  </si>
  <si>
    <t>National Energy Access Transformation Project (NEAT)</t>
  </si>
  <si>
    <t xml:space="preserve">Prepare Terms of References (TORs) for EPM </t>
  </si>
  <si>
    <t>P173194</t>
  </si>
  <si>
    <t xml:space="preserve">Prepare TORs to procure a firm that  designs SCADA Automation and Control Scope of Works </t>
  </si>
  <si>
    <t>Analytical Software (PowerFactory, PSS/E, and/or ETAP, etc.), including training</t>
  </si>
  <si>
    <t>Survey and Design Service for Grid Expansion &amp; Densification of main grids and isolated grids</t>
  </si>
  <si>
    <t>Procurement of Vehicle (truck)</t>
  </si>
  <si>
    <t>Poly-Chlorinated Biphenyl (PCB) portable analyzer (2 sets)</t>
  </si>
  <si>
    <t>Employer's Project Manager (EPM)</t>
  </si>
  <si>
    <t>Prepare SCADA Automation and Control Design*</t>
  </si>
  <si>
    <t>Warehouse system improvement – computer systems</t>
  </si>
  <si>
    <t>Warehouse system improvement - storage facilities (POM + Lae)</t>
  </si>
  <si>
    <t>Office equipment and computer</t>
  </si>
  <si>
    <t>Prepare TOR for Independent Verification Agency (IVA)</t>
  </si>
  <si>
    <t>Independent Verification Agency (IVA)</t>
  </si>
  <si>
    <t>Integration of SCADA Automation and Control (including control rooms, radio network, and control centers)</t>
  </si>
  <si>
    <t>Rehabilitation and upgrades in selected substations
(Ramu Grid: Set of Milford SS and Taraka SS including local SCADA)</t>
  </si>
  <si>
    <t>Improvement and upgrades in the MV distribution network (Ramu Grid)</t>
  </si>
  <si>
    <t>Rehabilitation and upgrades in selected substations
(POM Grid: Waigani Sub Station (SS); Boroko SS; Konedobu SS; Moitaka SS; Bomana SS; Kanudi SS; Rouna 4 Power Station (PS); and Kanudi PS )**</t>
  </si>
  <si>
    <t>Grid Expansion &amp; Densification in main grids and isolated grids</t>
  </si>
  <si>
    <t>Mobile Substations
(including training)</t>
  </si>
  <si>
    <t>PPL Women’s Employment and Leadership Strategy Development</t>
  </si>
  <si>
    <t>New Renewable Energy Sources Identification and Prefeasibility Study (10 to 12 small hydro potential plant locations)</t>
  </si>
  <si>
    <t>New Renewable Energy Sources Identification and  Prefeasibility Study needed to support the preparation of projects (Solar or Wind)</t>
  </si>
  <si>
    <t>National Energy Authority</t>
  </si>
  <si>
    <t>Prepare TORs, procurement documentation and support procurement of Owner’s Engineer (OE), Fund Manager and IVA (Independent Verification Agent) *</t>
  </si>
  <si>
    <t>Procurement of Vehicles</t>
  </si>
  <si>
    <t>Grant Administrator (Fund Manager)</t>
  </si>
  <si>
    <t xml:space="preserve">Owner’s Engineer  (OE) </t>
  </si>
  <si>
    <t>Community Engagement Expert*</t>
  </si>
  <si>
    <t>Independent Verification Agency  (IVA)</t>
  </si>
  <si>
    <t>Enforcement of Standards (Issues and Options) Consultant</t>
  </si>
  <si>
    <t xml:space="preserve">Cookstoves Market Survey </t>
  </si>
  <si>
    <t>Battery and PV (Photovoltaic) e-waste Recycling (Issues and Options) Consultant</t>
  </si>
  <si>
    <t>Quality Awareness Creation Consultant</t>
  </si>
  <si>
    <t>Female Consumer and Women’s Employment Strategy Development
(Subcomponent 2.1)</t>
  </si>
  <si>
    <t>Female Consumer and Women’s Employment Strategy Development
(Subcomponent 2.2)</t>
  </si>
  <si>
    <t>Ministry of Customs and Revenue; Samoa Ports Authority</t>
  </si>
  <si>
    <t>ADB</t>
  </si>
  <si>
    <t>Enhancing Safety, Security, and Sustainability of Apia Port Project</t>
  </si>
  <si>
    <t>Tugboat No.2</t>
  </si>
  <si>
    <t>OPEN TENDER</t>
  </si>
  <si>
    <t>47358-002</t>
  </si>
  <si>
    <t>Department of Education; Ministry of Education</t>
  </si>
  <si>
    <t>Social Infrastructure</t>
  </si>
  <si>
    <t>Improving the Quality of Basic Education in the North Pacific</t>
  </si>
  <si>
    <t>Supplemental Resources for Literacy (readers) textbooks and grammar books as well as Numeracy textbooks and resources</t>
  </si>
  <si>
    <t>LIMITED TENDER</t>
  </si>
  <si>
    <t>49456-002</t>
  </si>
  <si>
    <t>Parent and Community Engagement</t>
  </si>
  <si>
    <t>TLRM Development</t>
  </si>
  <si>
    <t>Development and Production of Learning Materials for the RMI PSS</t>
  </si>
  <si>
    <t>Bank of Papua New Guinea</t>
  </si>
  <si>
    <t>Other</t>
  </si>
  <si>
    <t>Improving Financial Access and Entrepreneurship Development Project</t>
  </si>
  <si>
    <t>Implement literacy training (Household)s</t>
  </si>
  <si>
    <t>53097-001</t>
  </si>
  <si>
    <t>Implement financial literacy training (Schools)</t>
  </si>
  <si>
    <t>Implement financial literacy training (MSMEs)</t>
  </si>
  <si>
    <t>Survey, collation, and reporting of sex-disaggregated data</t>
  </si>
  <si>
    <t>Ministry of Works, Infrastructure and Utilities</t>
  </si>
  <si>
    <t>Preparing Urban Service Improvement Projects</t>
  </si>
  <si>
    <t>National Project Coordinator</t>
  </si>
  <si>
    <t>53351-001</t>
  </si>
  <si>
    <t>Digital</t>
  </si>
  <si>
    <t>Output 1: IT equipment for Solid Waste Management Unit</t>
  </si>
  <si>
    <t>Environment</t>
  </si>
  <si>
    <t>Output 1: Solid Waste Management Specialist</t>
  </si>
  <si>
    <t>Output 1: Solid Waste Management Coordinator</t>
  </si>
  <si>
    <t>Outputs 1, 3: NRW Specialist or Network Specialist</t>
  </si>
  <si>
    <t>Output 1: Majuro-based NGO</t>
  </si>
  <si>
    <t>Output 1: Community outreach and gender expert (Majuro)</t>
  </si>
  <si>
    <t>Output 1: Solid waste management vehicles</t>
  </si>
  <si>
    <t>Output 1: Project Co-Lead</t>
  </si>
  <si>
    <t>Output 1: Task Manager</t>
  </si>
  <si>
    <t>Output 2: axel scales</t>
  </si>
  <si>
    <t>Output 2: Climate change specialist</t>
  </si>
  <si>
    <t>Output 2: Economist</t>
  </si>
  <si>
    <t>Output 2: Gender and Social Development Specialist</t>
  </si>
  <si>
    <t>Output 2: Resettlement and social safeguards specialist</t>
  </si>
  <si>
    <t>Output 2: Environmental safeguards specialist</t>
  </si>
  <si>
    <t>water</t>
  </si>
  <si>
    <t>Output 3: Leak detection equipment</t>
  </si>
  <si>
    <t>Output 4: National Project Manager for MAWC</t>
  </si>
  <si>
    <t>Output 4: Landfill Rehabilitation and Drainage Works</t>
  </si>
  <si>
    <t>Output 4: Construction of New Machinery Shed and Fencing Works</t>
  </si>
  <si>
    <t>Ministry of Infrastructure Development</t>
  </si>
  <si>
    <t>Land and Maritime Connectivity Project (Tranche 1)</t>
  </si>
  <si>
    <t>Independent Internal Auditor</t>
  </si>
  <si>
    <t>53421-002</t>
  </si>
  <si>
    <t>Honiara Port Compliance Review and Green Port Assessment</t>
  </si>
  <si>
    <t>Timor-Leste</t>
  </si>
  <si>
    <t>Ministry of Public Works</t>
  </si>
  <si>
    <t>East to South Coast Road Connectivity Project</t>
  </si>
  <si>
    <t>Community-based Awareness Program</t>
  </si>
  <si>
    <t>54326-001</t>
  </si>
  <si>
    <t>Ministry of Health and Medical Services</t>
  </si>
  <si>
    <t>Climate-Resilient Health Infrastructure and Systems Project</t>
  </si>
  <si>
    <t>Design and Construction of Betio Hospital (Stage 2)</t>
  </si>
  <si>
    <t>55180-001</t>
  </si>
  <si>
    <t>Ambulances</t>
  </si>
  <si>
    <t>Medical equipment and related Consumables</t>
  </si>
  <si>
    <t>Optical coherence tomography machine</t>
  </si>
  <si>
    <t>Digital Radiography (X-Ray) System</t>
  </si>
  <si>
    <t>IT equipment and related goods</t>
  </si>
  <si>
    <t>Non-clinical furniture and appliances</t>
  </si>
  <si>
    <t>Non-clinical supplies (kitchen, laundry, storage)</t>
  </si>
  <si>
    <t>Design Review and Construction Supervision Firm</t>
  </si>
  <si>
    <t>Project Management Firm</t>
  </si>
  <si>
    <t>Monitoring and Evaluation Firm</t>
  </si>
  <si>
    <t>N/a</t>
  </si>
  <si>
    <t>Preparing the Honiara Sustainable Solid Waste Management Project (Project Readiness Financing)</t>
  </si>
  <si>
    <t>Audit firm</t>
  </si>
  <si>
    <t>55198-001</t>
  </si>
  <si>
    <t>Ministry of Internal Affairs</t>
  </si>
  <si>
    <t>Integrated Aged Care Project</t>
  </si>
  <si>
    <t>Community-based Aged Care Center - Tongatapu Main Center</t>
  </si>
  <si>
    <t>55254-001</t>
  </si>
  <si>
    <t>Changed from 'Drafting of Procurement Plan' to Procurement</t>
  </si>
  <si>
    <t>Community-based Aged Care Center - Vava'u Network Center</t>
  </si>
  <si>
    <t>Furniture for PMU</t>
  </si>
  <si>
    <t>Caregiver Training</t>
  </si>
  <si>
    <t>Vehicle for PMU</t>
  </si>
  <si>
    <t>Administrative Officer (PMU)</t>
  </si>
  <si>
    <t>Home Modification Engineer (PMU)</t>
  </si>
  <si>
    <t>Driver (PMU)</t>
  </si>
  <si>
    <t>Road Maintenance Package for the Feeder Roads-East Honiara Section</t>
  </si>
  <si>
    <t xml:space="preserve">Transport </t>
  </si>
  <si>
    <t>Road Maintenance Package for the Feeder Roads-East Honiara Section-Part 2</t>
  </si>
  <si>
    <t>Road Maintenance Package for the Sealed Feeder Roads–West Honiara Section</t>
  </si>
  <si>
    <t>Road Maintenance Package for the Unsealed Feeder Roads–West Honiara Section</t>
  </si>
  <si>
    <t>Rehabilitation and maintenance works SP-RM1-West Makira Unsealed Roads</t>
  </si>
  <si>
    <t>Ministry of Finance, Banking and Postal Services</t>
  </si>
  <si>
    <t>Integrated Urban Services and Resilience Improvement Project</t>
  </si>
  <si>
    <t>Upgrade and expand potable water reticulation system</t>
  </si>
  <si>
    <t>52034-001</t>
  </si>
  <si>
    <t>Refurbish sewage pump stations</t>
  </si>
  <si>
    <t>Battery Energy Storage System (BESS)</t>
  </si>
  <si>
    <t>Refurbish School Amenities Programme</t>
  </si>
  <si>
    <t>MWSC - Financial Management Specialist</t>
  </si>
  <si>
    <t>MWSC - Asset Manager</t>
  </si>
  <si>
    <t>MWSC - Customer Service Manager</t>
  </si>
  <si>
    <t>Ministry of Finance and Economic Development</t>
  </si>
  <si>
    <t>Funafuti Water Supply and Sanitation Project</t>
  </si>
  <si>
    <t>Public Awareness and Community Outreach Services</t>
  </si>
  <si>
    <t>53417-002</t>
  </si>
  <si>
    <t>Meter Field Testing equipment</t>
  </si>
  <si>
    <t>Rainwater harvesting materials and supplies</t>
  </si>
  <si>
    <t>Septage Truck</t>
  </si>
  <si>
    <t>Federal State of Micronesia</t>
  </si>
  <si>
    <t>Chuuk Public Utilities Corporation</t>
  </si>
  <si>
    <t>Chuuk Water Supply and Sanitation Project</t>
  </si>
  <si>
    <t>Wichap/Epinup well development</t>
  </si>
  <si>
    <t>53284-001</t>
  </si>
  <si>
    <t>SCADA system</t>
  </si>
  <si>
    <t>South Tarawa Water Supply Project</t>
  </si>
  <si>
    <t>Water supply network upgrading and 5-year O&amp;M​ (split into five packages)</t>
  </si>
  <si>
    <t>49453-002</t>
  </si>
  <si>
    <t>Ministry of Mines, Energy and Rural Electrification,
Solomon Islands Water Authority (Solomon Water)</t>
  </si>
  <si>
    <t>Urban Water Supply and Sanitation Sector Project and Additional Financing</t>
  </si>
  <si>
    <t>Data management including SCADA (rebidding)</t>
  </si>
  <si>
    <t>51271-001</t>
  </si>
  <si>
    <t>Ministry of Lands and Natural Resources</t>
  </si>
  <si>
    <t>Integrated Urban Resilience Sector Project</t>
  </si>
  <si>
    <t>Flood Mitigation Works – Private Land</t>
  </si>
  <si>
    <t>49455-002</t>
  </si>
  <si>
    <t>Tapuhia Wastewater Treatment Plant</t>
  </si>
  <si>
    <t>Changed current status to Procurement</t>
  </si>
  <si>
    <t>Upgrade and Rehabilitate Water Supply Pipe Network</t>
  </si>
  <si>
    <t>Ebeye Solid Waste Management Project</t>
  </si>
  <si>
    <t>DBM contract for a thermal treatment plant (incinerator)</t>
  </si>
  <si>
    <t>53082-001</t>
  </si>
  <si>
    <t>Civil works at the current dump site</t>
  </si>
  <si>
    <t>Pilot Incinerator</t>
  </si>
  <si>
    <t>Greater Port Vila Urban Resilience Project</t>
  </si>
  <si>
    <t>Construction of Multipurpose Gender Responsive Emergency Shelters</t>
  </si>
  <si>
    <t>52031-001</t>
  </si>
  <si>
    <t>Accident Investigation Commission, Civil Aviation Safety Authority, Department of Transport, National Weather Service</t>
  </si>
  <si>
    <t>Civil Aviation Development Investment Project II (CADIP II)</t>
  </si>
  <si>
    <t>Airport upgrading (Aropa, Hoskins, Wewak) 3 packages</t>
  </si>
  <si>
    <t>52201-001</t>
  </si>
  <si>
    <t>Construction of Port Moresby International (Jacksons) Airport upgrading (2 packages)</t>
  </si>
  <si>
    <t>Construction of Air Traffic Control tower at Goroka, building and external works</t>
  </si>
  <si>
    <t>Upgrading to all weather standard of four rural airstrips</t>
  </si>
  <si>
    <t>Construction supervision consultant (C/S)</t>
  </si>
  <si>
    <t>Airport master planning consultant (C/S)</t>
  </si>
  <si>
    <t>Department of Works and Highways</t>
  </si>
  <si>
    <t>transport</t>
  </si>
  <si>
    <t>Sustainable Highlands Region Core Road Network Project (SHRCRNP), Phase 1</t>
  </si>
  <si>
    <t>Improvement of regional roads in PNG highlands 
(5 packages)</t>
  </si>
  <si>
    <t>New Project</t>
  </si>
  <si>
    <t>56007-001</t>
  </si>
  <si>
    <t>TBD</t>
  </si>
  <si>
    <t>Dept.of Transport,Communication &amp; Infrastructure</t>
  </si>
  <si>
    <t xml:space="preserve">Sustainable Roads Infrastructure Investment Project </t>
  </si>
  <si>
    <t>Rehabilitation and Construction of selected Primary Roads/bridges
(5 packages)</t>
  </si>
  <si>
    <t>55099-001</t>
  </si>
  <si>
    <t>Land Transport Connectivity Project</t>
  </si>
  <si>
    <t xml:space="preserve">Upgrade of existing roads/bridges (civil works) </t>
  </si>
  <si>
    <t>Ministry of Information, Communication, Transport and Tourism Development,
Ministry of Infrastructure and Sustainable Energy</t>
  </si>
  <si>
    <t>Outer Island Transport Infrastructure Investment Project (Phase 2)</t>
  </si>
  <si>
    <t>Hydrographic surveys for selected outer islands (C/S)</t>
  </si>
  <si>
    <t>53043-001</t>
  </si>
  <si>
    <t xml:space="preserve">Construction of maritime facilities (jetty, boat ramps) on selected outer islands (C/S)  </t>
  </si>
  <si>
    <t>Water Security and Resilience Improvement Project</t>
  </si>
  <si>
    <t>Changed from 'New Project' to Capital Works</t>
  </si>
  <si>
    <t>Nauru</t>
  </si>
  <si>
    <t>DepKwajalein Atoll Development Authority,
Majuro Atoll Waste Company,
Majuro Water &amp; Sewer Companyartment of Climate Change and National Resilience</t>
  </si>
  <si>
    <t>Sustainable and Resilient Urban Development Project</t>
  </si>
  <si>
    <t>54377-002</t>
  </si>
  <si>
    <t>Integrated Solid Waste Management Project for Climate and Disaster Resilient Honiara</t>
  </si>
  <si>
    <t>55198-002</t>
  </si>
  <si>
    <t>Changed from 'Drafting of Procurement Plan' to Procurement, Changed 'New Project' to Capital Works</t>
  </si>
  <si>
    <t>51271-003</t>
  </si>
  <si>
    <t>Changed from 'Retrofitted' to 'Procurement', Changed 'New Project' to Capital Works</t>
  </si>
  <si>
    <t>Luganville Municipal Council,
Ministry of Internal Affairs,
Ministry of Land and Natural Resources</t>
  </si>
  <si>
    <t>Luganville Urban Water and Sanitation Resilience Project</t>
  </si>
  <si>
    <t>51335-002</t>
  </si>
  <si>
    <t>Palau</t>
  </si>
  <si>
    <t>Palau Public Utilities Corporation</t>
  </si>
  <si>
    <t>Koror-Arai Sanitation Project - Additional Financing</t>
  </si>
  <si>
    <t>42439-013</t>
  </si>
  <si>
    <t>Urban Water and Sanitation Security and Resilience Improvement Project</t>
  </si>
  <si>
    <t>52226-001</t>
  </si>
  <si>
    <t>Solomon Water</t>
  </si>
  <si>
    <t>World Bank (30%)</t>
  </si>
  <si>
    <t>Urban Water Supply and Sanitation Sector Project</t>
  </si>
  <si>
    <t>Leak detection and repair program including installation of Pressure Reducing Valves and / or pressure break tanks and mains renewal program.</t>
  </si>
  <si>
    <t>Service connections/meter (prepayment) replacement program</t>
  </si>
  <si>
    <t>51271-002</t>
  </si>
  <si>
    <t>World Bank (30.3%)</t>
  </si>
  <si>
    <t>Gizo Water Supply upgrade</t>
  </si>
  <si>
    <t>Noro Water Supply Scheme</t>
  </si>
  <si>
    <t>51271-004</t>
  </si>
  <si>
    <t>Tulagi Water Supply Scheme Upgrade</t>
  </si>
  <si>
    <t>51271-005</t>
  </si>
  <si>
    <t>Munda Water Supply Scheme</t>
  </si>
  <si>
    <t>51271-006</t>
  </si>
  <si>
    <t>DFAT</t>
  </si>
  <si>
    <t>Malu'u Market Early Works</t>
  </si>
  <si>
    <t>Malu'u Temporaray Market &amp; Demolition of Existing Market</t>
  </si>
  <si>
    <t>https://siip.com.sb/tenders/</t>
  </si>
  <si>
    <t>Malu'u Market Main Works</t>
  </si>
  <si>
    <t>Construction of New Malu'u Market Building</t>
  </si>
  <si>
    <t>Seghe Market Main Works</t>
  </si>
  <si>
    <t>Construction of New Seghe Market Building</t>
  </si>
  <si>
    <t xml:space="preserve">Auki-Bina Road Rehabilitation Design </t>
  </si>
  <si>
    <t>Auki - Bina Road Rehabilitation Project Design Consultancy</t>
  </si>
  <si>
    <t>Auki-Bina Road Main Works</t>
  </si>
  <si>
    <t xml:space="preserve">Auki - Bina Road Rehabilitataion Project ECI Head Contract </t>
  </si>
  <si>
    <t>Whole of Pacific</t>
  </si>
  <si>
    <t>DFAT (AIFFP)</t>
  </si>
  <si>
    <t>Pacific and Timor-Leste Off-Grid Renewable Energy Program (Off-Grid Reach)</t>
  </si>
  <si>
    <t>Managment of a new Pacific and Timor Leste off-grid renewable energy program under the Pacific Climate Infrastructure Financing Partnership (PCIFP). The contracts will be procured through a two-step open tender.</t>
  </si>
  <si>
    <t>Updates on this procurement are available on the DFAT Development Procurement Pipeline https://www.dfat.gov.au/about-us/business-opportunities/development-procurement-pipeline</t>
  </si>
  <si>
    <t>PNG Power Limitied</t>
  </si>
  <si>
    <t>Ramu 1 Hydropower Station Refurbishment PNG</t>
  </si>
  <si>
    <t>Package will deliver a refurbishment of the Ramu 1 Hydropower Station in PNG. There will be separate works and construction supervision packages and it is expected these will be put to tender in Q3 2024.</t>
  </si>
  <si>
    <t>Panel Tender</t>
  </si>
  <si>
    <t>Gerehu Substation</t>
  </si>
  <si>
    <t>Gerehu Substation D&amp;B and PMSC</t>
  </si>
  <si>
    <t>This project will deliver construction of the Gerehu substation in Port Moresby. There will be separate works and construction supervision packages and it is expected these will be put to tender in Q3 2024</t>
  </si>
  <si>
    <t xml:space="preserve">Charlie Wharf Upgrade Project </t>
  </si>
  <si>
    <t xml:space="preserve">Chalrie Wharf Upgrade Project </t>
  </si>
  <si>
    <t>Design and build contract to complete repair to the exisiting Charlie Wharf in Kirbati. The tender will be issued to suppliers under the DFAT Capital Infrastructure Services panel.</t>
  </si>
  <si>
    <t>Timor-Leste Airport Facilities Project (TLAFP)</t>
  </si>
  <si>
    <t>Timor-Leste Airport Facilities Project (TLAFP) -Design and Build</t>
  </si>
  <si>
    <t xml:space="preserve">The D&amp;B contract under the TLAFP will be held by the government of Timor-Leste (proponent-led) and uses loan and grant funding. The TLAFP project involves several different infrastructure components including: a bridge, school, access roads and several airport buildings. </t>
  </si>
  <si>
    <t>PNG Smartmeters</t>
  </si>
  <si>
    <t>AIFFP will be running a procurement for the installation of smart meters across different areas in PNG. There will be separate works and construction supervision packages.</t>
  </si>
  <si>
    <t>PNG Ports</t>
  </si>
  <si>
    <t xml:space="preserve">PNG Ports Infrastructure Investment Program </t>
  </si>
  <si>
    <t>Kimbe Port Upgrades</t>
  </si>
  <si>
    <t>This project focuses on construction of fit-for-purpose port infrastructure with a focus on: local content, social safeguards, seismic resilience and climate change resilience. The scope of these projects will incorporate both land and marine based works, including piling, dredging and civil construction.</t>
  </si>
  <si>
    <t>Kavieng Port Upgrades</t>
  </si>
  <si>
    <t>Laitim Hauslain</t>
  </si>
  <si>
    <t xml:space="preserve">This D&amp;B contract will cover the distributions of transmission line extensions and connections of household/small businesses to power supply. This contract is expected to be retendered in Q3 of 2024. </t>
  </si>
  <si>
    <t>Department of Defence (Australia)</t>
  </si>
  <si>
    <t>AU DoD</t>
  </si>
  <si>
    <t>Security Infrastructure</t>
  </si>
  <si>
    <t>PNG Essential Services - Goldie River Training Depot and Igam Barracks</t>
  </si>
  <si>
    <t>Design Services contractor for Works Packages 2 &amp; 3</t>
  </si>
  <si>
    <t>ipaceinfrapmo@defence.gov.au</t>
  </si>
  <si>
    <t>AU AGD/AFP</t>
  </si>
  <si>
    <t>Royal PNG Constabulary (RPNGC) Recruit Barracks &amp; Accommodation</t>
  </si>
  <si>
    <t>Design, supply and construct</t>
  </si>
  <si>
    <t>Solomon Islands - Eastern Border Outpost</t>
  </si>
  <si>
    <t>Design and supply services for Works package 1</t>
  </si>
  <si>
    <t>Design and supply of structural frame, truss and footings at RSIPF site</t>
  </si>
  <si>
    <t xml:space="preserve">Minor works contractor for Works package 1 </t>
  </si>
  <si>
    <t>Contractor to erect frame, truss and conduct refurbishment work</t>
  </si>
  <si>
    <t>Solomon Islands - Eastern Border Outpost - Works Package 2</t>
  </si>
  <si>
    <t>Head Contractor</t>
  </si>
  <si>
    <t>D&amp;C for Works package 2</t>
  </si>
  <si>
    <t>Solomon Islands - Eastern Border Outpost - Works Package 3</t>
  </si>
  <si>
    <t>D&amp;C for Works package 3</t>
  </si>
  <si>
    <t>Solomon Islands - Eastern Border Outpost - Works Package 4</t>
  </si>
  <si>
    <t>D&amp;C for Works package 4</t>
  </si>
  <si>
    <t>Vanuatu - Port Vila Central Police Headquarters</t>
  </si>
  <si>
    <t>This project will provide facilities and infrastructure to support the Landing Craft at Mala Base, Port Vila, Vanuatu.</t>
  </si>
  <si>
    <t>Vanuatu - Head Maintenance Contractor</t>
  </si>
  <si>
    <t>Head Maintenance Contractor - Cook and Tiroas Barracks</t>
  </si>
  <si>
    <t xml:space="preserve">2nd Stage - Shortlisted from ITR - delivering Facilities Maintenance to the cook and Tiroas Barracks facilities. </t>
  </si>
  <si>
    <t>Tonga - His Majesty's Armed Forces (HMAF) Hangar</t>
  </si>
  <si>
    <t>Medium Works Contractor</t>
  </si>
  <si>
    <t xml:space="preserve">This project will provide a Hangar to the HMAF in Tonga. </t>
  </si>
  <si>
    <t>Pacific Maritime Security Program (PMSP) Infrastructure - Wharf</t>
  </si>
  <si>
    <t>Phase 2</t>
  </si>
  <si>
    <t>Wharfing infrastrcuture for Kiribati</t>
  </si>
  <si>
    <t>Pacific Maritime Security Program (PMSP) Infrastructure</t>
  </si>
  <si>
    <t>Vanuatu Pacific Landing Craft Supporting Infrastructure</t>
  </si>
  <si>
    <t>This project will provide upgraded facilities and infrastructure to support the Landing Craft at Mala Base, Port Vila, Vanuatu.</t>
  </si>
  <si>
    <t>Multi-market</t>
  </si>
  <si>
    <t>Maritime Infrastructure Sustainment</t>
  </si>
  <si>
    <t>Market Sounding for Maintenance of Maritime works across the Indo-Pacific</t>
  </si>
  <si>
    <t xml:space="preserve">This project will be providing longer term, annual maintenance to the Maritime facilities delivered under the Pacific Maritime Security Program. Program, inspections, and physical maintenance and remediation works will be required under this project. Australian Defence is seeking interest, and possible alternate methodologies for delivery.  </t>
  </si>
  <si>
    <t>MFAT</t>
  </si>
  <si>
    <t>Tonga Parliament</t>
  </si>
  <si>
    <t>The New Zealand Ministry of Foreign Affairs and Trade (MFAT) is leading a joint project with the Government of Tonga (GoT) and Australia’s Department of Foreign Affairs and Trade (DFAT) to design, build and commission a new Parliament complex in Tonga.
The GoT has confirmed the site of the new Parliament complex will be at Talangaholo, a green fields location on the outskirts of Tonga’s capital Nuku’alofa.</t>
  </si>
  <si>
    <t>GETS | Ministry of Foreign Affairs and Trade - Tonga Parliament</t>
  </si>
  <si>
    <t>Niue</t>
  </si>
  <si>
    <t>Niue Renewable Energy</t>
  </si>
  <si>
    <t>Under Aotearoa New Zealand’s International Climate Finance Strategy (ICFS) and the associated climate finance commitment, MFAT proposes to fund a large-scale Solar Photo-voltaic (PV) and Battery Energy Storage System (BESS) along with essential network upgrades to move Niue’s power system from their current renewable energy output of approximately 30% up to 80% renewable energy output.</t>
  </si>
  <si>
    <t>GETS Ministry of Foreign Affairs and Trade - Niue Renewable Energy</t>
  </si>
  <si>
    <t>Fred Hollows</t>
  </si>
  <si>
    <t>Eye Clinic Port Moresby</t>
  </si>
  <si>
    <t xml:space="preserve">MFAT fund (GFA) to FHNZ a new eye clinic to be developed by Fred Hollows NZ in Port Morseby on PNG  Health Authority land. </t>
  </si>
  <si>
    <t>Solomon Islands Government</t>
  </si>
  <si>
    <t>Bina Harbour</t>
  </si>
  <si>
    <t>MFAT is supporting the development phase to Final Investment Decision (FID) working with MFMR (SIG) to develop an International Port &amp; Tuna Processing Plant at Bina Harbour (Malaita Province)
First stage will be early Works package to build basic enabling facilities prior to full construction.</t>
  </si>
  <si>
    <t>MFAT is funding the development phase to FID working with MFMR (SIG) to develop an International  Tuna Processing Plant with fishing operation at Bina Harbour (Malaita Province)</t>
  </si>
  <si>
    <t>Cook Islands</t>
  </si>
  <si>
    <t>Cook Islands Government</t>
  </si>
  <si>
    <t>Northern Battery Replacement Project Cook Islands</t>
  </si>
  <si>
    <t xml:space="preserve">Cook Islands is leading the procurement for upgrades of the Northern Group energy systems (7) which will include switching from lead to lithium batteries. The project is funded by the NZ-funded Cook Islands Infrastructure Trust Fund. A tender for an engineer to contract has recently closed and an open tender for the works will be released shortly. </t>
  </si>
  <si>
    <t>Vanuatu Government</t>
  </si>
  <si>
    <t>DFAT, MFAT</t>
  </si>
  <si>
    <t>Supreme Court Building</t>
  </si>
  <si>
    <t>A new supreme court building will be constructed on the site of previous building destroyed by fire in 2007.</t>
  </si>
  <si>
    <t>RESSET - Renewable Energy Solar and Storage on Efate and Tanna</t>
  </si>
  <si>
    <t>Vanuatu RESSET</t>
  </si>
  <si>
    <t>Project to increase solar PV generation capacity and provide battery energy storage systems (BESS) in Vanuatu, on the islands of Efate and Tanna, with aims to increase the use of renewable energy in Vanuatu, reducing greenhouse gas emissions and reliance on imported fuel.</t>
  </si>
  <si>
    <t>GETS | Ministry of Foreign Affairs and Trade - Vanuatu Renewable Energy Solar and Storage, Efate and Tanna (RESSET) RFP</t>
  </si>
  <si>
    <t>Timor Leste Renewable Energy Roadmap</t>
  </si>
  <si>
    <r>
      <t xml:space="preserve">Technical Assistance </t>
    </r>
    <r>
      <rPr>
        <sz val="10"/>
        <color theme="1"/>
        <rFont val="Verdana"/>
        <family val="2"/>
      </rPr>
      <t>to the Government of Timor-Leste (</t>
    </r>
    <r>
      <rPr>
        <b/>
        <sz val="10"/>
        <color theme="1"/>
        <rFont val="Verdana"/>
        <family val="2"/>
      </rPr>
      <t>GoTL</t>
    </r>
    <r>
      <rPr>
        <sz val="10"/>
        <color theme="1"/>
        <rFont val="Verdana"/>
        <family val="2"/>
      </rPr>
      <t>) and the General Directorate of Regulation for Electricity, Water, and Sanitation to prepare a Renewable Energy Roadmap.</t>
    </r>
  </si>
  <si>
    <r>
      <t>The Roadmap will help deliver a pipeline of required investments in the electricity system. The Roadmap will be a valuable tool for medium-term planning, resource allocation, regulation, and legislation. It will enable the country to attract investment in renewable energy and network infrastructure and meet its international climate change and national strategic commitments. The services will include technical assistance work to build capacity and train relevant staff in using the Least Cost Plan (</t>
    </r>
    <r>
      <rPr>
        <b/>
        <sz val="10"/>
        <color theme="1"/>
        <rFont val="Verdana"/>
        <family val="2"/>
      </rPr>
      <t>LCP</t>
    </r>
    <r>
      <rPr>
        <sz val="10"/>
        <color theme="1"/>
        <rFont val="Verdana"/>
        <family val="2"/>
      </rPr>
      <t>)</t>
    </r>
    <r>
      <rPr>
        <b/>
        <sz val="10"/>
        <color theme="1"/>
        <rFont val="Verdana"/>
        <family val="2"/>
      </rPr>
      <t> </t>
    </r>
    <r>
      <rPr>
        <sz val="10"/>
        <color theme="1"/>
        <rFont val="Verdana"/>
        <family val="2"/>
      </rPr>
      <t>and any associated tools where appropriate.</t>
    </r>
  </si>
  <si>
    <t>EU / EIB</t>
  </si>
  <si>
    <t>Multi-purpose port in Kiritimati</t>
  </si>
  <si>
    <t>Feasibility study for the construction of a multi-purpose dam in Kiritimati</t>
  </si>
  <si>
    <t>Tendering by the Lead Funding Agency</t>
  </si>
  <si>
    <t>Technical Assistance (TA) for the implementation of the multi-purpose port project in Kiritimati</t>
  </si>
  <si>
    <t>Energy Fiji Limited (EFL)</t>
  </si>
  <si>
    <t>JBIC</t>
  </si>
  <si>
    <t>Vatutokotoko HydroPower Plant</t>
  </si>
  <si>
    <t xml:space="preserve">Construction of the Vatutokotoko hydropower plant (+31 MW). </t>
  </si>
  <si>
    <t>Tendering by the Implementing Agency</t>
  </si>
  <si>
    <t>Qaliwana HydroPower Plant</t>
  </si>
  <si>
    <t>Construction of the Qaliwana dam and hydropower plant (+22 MW);</t>
  </si>
  <si>
    <t>Q226</t>
  </si>
  <si>
    <t>Vatutokotoko and Qaliwana HydroPower Plants</t>
  </si>
  <si>
    <t>PNG Ports Corporation Ltd</t>
  </si>
  <si>
    <t>AFD</t>
  </si>
  <si>
    <t>Rehabilitation and upgrading of Rabaul Port</t>
  </si>
  <si>
    <t>Rehabilitation and the upgrading of Rabaul Port</t>
  </si>
  <si>
    <t>Technical assistance to support the implementation of the rehabilitation and the upgrading of Rabaul Port</t>
  </si>
  <si>
    <t>Reconfiguration of the Honiara sewerage system</t>
  </si>
  <si>
    <t>Technical assistance to support the implementation of the Reconfiguration of the Honiara sewerage system project</t>
  </si>
  <si>
    <t>Supply of Installation and Emergency Spare Parts for an Existing Generator (CaterpillarC32 830kW)</t>
  </si>
  <si>
    <t>Went to market in September 2023</t>
  </si>
  <si>
    <t>Activity has been in the system for five years, has not started yet</t>
  </si>
  <si>
    <t>Communication, Monitoring &amp; Evaluation Officer</t>
  </si>
  <si>
    <t>National Finance Manager</t>
  </si>
  <si>
    <t>Automatic Weather Observation Station (AWOS)</t>
  </si>
  <si>
    <t>Environment and Social Officer</t>
  </si>
  <si>
    <t>Financial Management Officer</t>
  </si>
  <si>
    <t>Administration &amp; Assistant</t>
  </si>
  <si>
    <t>Rehabilitation and repair of runway of Funafuti Internatinal Airport</t>
  </si>
  <si>
    <t>E&amp;S Risk Management Officer</t>
  </si>
  <si>
    <t>Supervision Consultant for the Runway Rehabilitation</t>
  </si>
  <si>
    <t>ICB</t>
  </si>
  <si>
    <t>Education</t>
  </si>
  <si>
    <t>SHOPPING</t>
  </si>
  <si>
    <t>QBS</t>
  </si>
  <si>
    <t>QCBS</t>
  </si>
  <si>
    <t>DC</t>
  </si>
  <si>
    <t>Finance</t>
  </si>
  <si>
    <t>FBS</t>
  </si>
  <si>
    <t>Water and other urban infrastructure and services</t>
  </si>
  <si>
    <t>ICS</t>
  </si>
  <si>
    <t>CQS</t>
  </si>
  <si>
    <t>Health</t>
  </si>
  <si>
    <t>OCB</t>
  </si>
  <si>
    <t>SSS</t>
  </si>
  <si>
    <t>Public sector management</t>
  </si>
  <si>
    <t>Transport Sector Office</t>
  </si>
  <si>
    <t>Ministry of Finance and Treasury</t>
  </si>
  <si>
    <t>Q2 24</t>
  </si>
  <si>
    <t>Q3 24</t>
  </si>
  <si>
    <t>Q3 25</t>
  </si>
  <si>
    <t>Q4 24</t>
  </si>
  <si>
    <t>Procuremnt</t>
  </si>
  <si>
    <t>Workings for Fiji</t>
  </si>
  <si>
    <t>Packages</t>
  </si>
  <si>
    <t>Formula counts packages in Column I and subtracted three to ensure headings aren't counted as a value</t>
  </si>
  <si>
    <t>Formula counts Capital Works packages in Column G</t>
  </si>
  <si>
    <t>Formula counts Equipment packages in Column G</t>
  </si>
  <si>
    <t>Formula counts Consulting Services packages in Column G</t>
  </si>
  <si>
    <t>Formula counts Maintenance packages in Column G</t>
  </si>
  <si>
    <t>QA check</t>
  </si>
  <si>
    <t>Formula counts Energy &amp; Exttractives packages in Column F</t>
  </si>
  <si>
    <t>Formula counts Water packages in Column F</t>
  </si>
  <si>
    <t>Formula counts Transport packages in Column F</t>
  </si>
  <si>
    <t>Formula counts Social Infrastructure packages in Column F</t>
  </si>
  <si>
    <t>Formula counts Digital packages in Column F</t>
  </si>
  <si>
    <t>Formula counts Environment packages in Column F</t>
  </si>
  <si>
    <t>Formula counts Security Infrastructure packages in Column F</t>
  </si>
  <si>
    <t>Formula counts Other packages in Column F</t>
  </si>
  <si>
    <t>Formula counts Open Tender packages in Column K</t>
  </si>
  <si>
    <t>Formula counts Limited Tender packages in Column K</t>
  </si>
  <si>
    <t>Formula counts Panel Tender packages in Column K</t>
  </si>
  <si>
    <t>Formula counts TBC packages in Column K</t>
  </si>
  <si>
    <t>Historical</t>
  </si>
  <si>
    <t>Formula counts Historical packages in Column L</t>
  </si>
  <si>
    <t>Formula counts Q224 packages in Column L</t>
  </si>
  <si>
    <t>Formula counts Q324 packages in Column L</t>
  </si>
  <si>
    <t>Formula counts Q424 packages in Column L</t>
  </si>
  <si>
    <t>Formula counts Q125 packages in Column L</t>
  </si>
  <si>
    <t>Formula counts Q225 packages in Column L</t>
  </si>
  <si>
    <t>Formula counts Q325 packages in Column L</t>
  </si>
  <si>
    <t>Q425</t>
  </si>
  <si>
    <t>Formula counts Q425 packages in Column L</t>
  </si>
  <si>
    <t>Formula counts Q126 packages in Column L</t>
  </si>
  <si>
    <t>Formula counts Q226 packages in Column L</t>
  </si>
  <si>
    <t>Formula counts TBC packages in Column L</t>
  </si>
  <si>
    <t>Formula counts Capital Works packages in the fifth quintile</t>
  </si>
  <si>
    <t>Formula counts Capital Works packages in the fourth quintile</t>
  </si>
  <si>
    <t>Formula counts Capital Works packages in the third quintile</t>
  </si>
  <si>
    <t>Formula counts Capital Works packages in the second quintile</t>
  </si>
  <si>
    <t>Formula counts Capital Works packages in the first quintile</t>
  </si>
  <si>
    <t>Formula counts Equipment packages in the fifth quintile</t>
  </si>
  <si>
    <t>Formula counts Equipment packages in the fourth quintile</t>
  </si>
  <si>
    <t>Formula counts Equipment packages in the third quintile</t>
  </si>
  <si>
    <t>Formula counts Equipment packages in the second quintile</t>
  </si>
  <si>
    <t>Formula counts Equipment packages in the first quintile</t>
  </si>
  <si>
    <t>Formula counts Consulting Services packages in the fifth quintile</t>
  </si>
  <si>
    <t>Formula counts Consulting Services packages in the fourth quintile</t>
  </si>
  <si>
    <t>Formula counts Consulting Services packages in the third quintile</t>
  </si>
  <si>
    <t>Formula counts Consulting Services packages in the second quintile</t>
  </si>
  <si>
    <t>Formula counts Consulting Services packages in the first quintile</t>
  </si>
  <si>
    <t>Formula counts Maintenance packages in the fifth quintile</t>
  </si>
  <si>
    <t>Formula counts Maintenance packages in the fourth quintile</t>
  </si>
  <si>
    <t>Formula counts Maintenance packages in the third quintile</t>
  </si>
  <si>
    <t>Formula counts Maintenance packages in the second quintile</t>
  </si>
  <si>
    <t>Formula counts Maintenance packages in the first quintile</t>
  </si>
  <si>
    <t>Name of funding agency | Available selections: [ADB, World Bank, DFAT, DFAT (AIFFP), MFAT, AU DoD, AU AGD/AFP, Local Government]</t>
  </si>
  <si>
    <r>
      <t xml:space="preserve">Free text field to input the indicative </t>
    </r>
    <r>
      <rPr>
        <i/>
        <u/>
        <sz val="11"/>
        <rFont val="Calibri"/>
        <family val="2"/>
        <scheme val="minor"/>
      </rPr>
      <t>value of the contract</t>
    </r>
  </si>
  <si>
    <t>Water Authority of Fiji</t>
  </si>
  <si>
    <t>Kinoya Wastewater Treatment Plant Compliance Project</t>
  </si>
  <si>
    <t>JICA</t>
  </si>
  <si>
    <t>Sludge Disposal Strategy for Nadi &amp; Lautoka</t>
  </si>
  <si>
    <t>Denarau Island Infrastructure Upgrade</t>
  </si>
  <si>
    <t xml:space="preserve">Elevated Princess Road Water Infrastructure Project </t>
  </si>
  <si>
    <t>Feasibility Study of Raw Water Intake &amp; Water Treatment Plant</t>
  </si>
  <si>
    <t>Nadi-Lautoka ,Waimanu WPS, Sawani -Lami</t>
  </si>
  <si>
    <t>Vaturu Bulk Main Duplication Project</t>
  </si>
  <si>
    <t>Bulk Raw Water Main &amp; HDD Packages</t>
  </si>
  <si>
    <t>Procurement of Survey Equipment</t>
  </si>
  <si>
    <t>Supply &amp; Installation of Telemetry Units for Water Source Monitoring</t>
  </si>
  <si>
    <t>Master Plan Studies for Water &amp; WasteWater Infrastructure</t>
  </si>
  <si>
    <t>Lami/Nausori Wastewater,  Suva/Nausori Water</t>
  </si>
  <si>
    <t>Computerized Maintenance Management System, AMIS and Water Netowrk Modelling</t>
  </si>
  <si>
    <t>Central, Western &amp; Northern Division</t>
  </si>
  <si>
    <t>Construction of Raw Water Intake &amp; Rising Main</t>
  </si>
  <si>
    <t>Nasivi Intake &amp; Bubua Raw Water Intake, Pump Station &amp; Rising Main</t>
  </si>
  <si>
    <t>World Bank entry</t>
  </si>
  <si>
    <t>There are 8 packages entered that are led by ADB, this should be captured by ADB and can be deleted from the World Bank entry</t>
  </si>
  <si>
    <t>There are 3 packages without a lead entered, World Bank to clarify these entries</t>
  </si>
  <si>
    <t>There are a total of 78 packages with a 'go-to-market' date in Q1 24 or earlier - can you clarify what these are and their current status?</t>
  </si>
  <si>
    <t>'Direct selection' was listed as a procurement approach, I've changed these to 'Limtied Tender' for consistency - appreciate it's not quite right but going for consistency for now - let me know if there are issues</t>
  </si>
  <si>
    <t>There are a range of packages with no 'go-to-market' timing - what does the World Bank propose to do with these? One option would be a 'TBC' category as from your notes it looks like a data extraction problem</t>
  </si>
  <si>
    <t>For consistency I needed to delete the spaces for the 'go-to-market' timing, improves consistency of data across worksheets</t>
  </si>
  <si>
    <t>There are 20 packages listed as 'awarded' - can you clarify if these should be included given they are no longer competitive?</t>
  </si>
  <si>
    <t>I've copy/pasted the maximum value into the minimum value field</t>
  </si>
  <si>
    <t>In your resubmission, please keep the columns aligned for consistency with the other entries</t>
  </si>
  <si>
    <t>I've added the P number as a call-to-action as it allows business to find more information</t>
  </si>
  <si>
    <t>DFAT entry</t>
  </si>
  <si>
    <t>DFAT DVB packages do not appear</t>
  </si>
  <si>
    <t>Old template was used, but no material impact to the data entered - template updated in this spreadsheet. Most substantive changes were to simplify column O in line with others - please review for your comfort.</t>
  </si>
  <si>
    <t>N/A added where there were gaps to enable efficient data filtering</t>
  </si>
  <si>
    <t>ADB entry</t>
  </si>
  <si>
    <t>This must only be a subset of ADB's work - can you please complete the packages in the format attached?</t>
  </si>
  <si>
    <t>I've added the minimum value to the maximum value column - if you only have a single value figure then the min and max can be the same number (non-substantive change)</t>
  </si>
  <si>
    <t>For consistency with other worksheets I've edited the 'go-to-market timing' (Column P) (non-substantive change)</t>
  </si>
  <si>
    <t>I took the package/project number that was previously in Column A and pasted it in Column R as a call-to-action as it allows businesses to look up more information</t>
  </si>
  <si>
    <t>I've updated the country names to be consistent with the other worksheets (non-substantive)</t>
  </si>
  <si>
    <t>Can you confirm that all projects only have one country as their focus in Column B? I've added N/A as a placeholder until you confirm</t>
  </si>
  <si>
    <t>I have deleted the 'Executing Agency' column as it was not consistent with other submissions</t>
  </si>
  <si>
    <t>1 package does not have an implementing agency (Column C) - can you please include?</t>
  </si>
  <si>
    <t>Please confirm there are no funding co-partners for any of these projects? I've added N/A as a placeholder until you confirm (Column E)</t>
  </si>
  <si>
    <t>Column F will need to be adjusted by you - I'm not comfortable making this adjustment on your behalf</t>
  </si>
  <si>
    <t>Column G has been updated for consistency - Goods = Equipment, Services = Consulting Services, Works = Capital Works</t>
  </si>
  <si>
    <t>Column M will need to be adjusted by you - I'm not comfortable making this adjustment on your behalf</t>
  </si>
  <si>
    <t>For status (Column O), ADB is the only stakeholder that is unable to give an indicative answer - can you have another go? It will complete the full set which would be a strong preference</t>
  </si>
  <si>
    <t>33 packages are listed as 'go-to-market' in Q1 2024 or earlier, given this is in the past can you clarify what the package status is?</t>
  </si>
  <si>
    <t>MFAT entry</t>
  </si>
  <si>
    <t>Added Vanuatu Government as the lead for the supreme court package</t>
  </si>
  <si>
    <t>I've deleted the third Bina Harbour package noting everything except the description was TBC - perhaps it can be added once there's more clarity on scope/procurement approach?</t>
  </si>
  <si>
    <t>I have added TBC as the lead funder for the other two Bina Harbour packages noting they have an attached value but will test this in a forum with the others to ensure consistency</t>
  </si>
  <si>
    <t>Added N/A in Column B assuming there are no multi-markets</t>
  </si>
  <si>
    <t>Added 'Energy and Extractives' sector to the Cook Islands package</t>
  </si>
  <si>
    <t>Noting other partners have included works as low as several thousand, it may be worth expanding those packages listed</t>
  </si>
  <si>
    <t>DoD entry</t>
  </si>
  <si>
    <t>Confirming that all projects are capital works? We added the 'maintenance' category for packages such as row 12 and 16</t>
  </si>
  <si>
    <t>Is row 17 intended to be deleted?</t>
  </si>
  <si>
    <t>Updated the value figure formats to be consistent with other entries</t>
  </si>
  <si>
    <t>For those with no maximum value, I've copy/pasted the minimum value into the cell - confirming these are USD?</t>
  </si>
  <si>
    <t>Four packages have no 'go-to-market' approach - can you confirm how these should be treated?</t>
  </si>
  <si>
    <t>You are likely to have used an old version of the spreadsheet - we've streamlined the 'current status' column - can you have another look based on the Guidance tab?</t>
  </si>
  <si>
    <t>Please confirm column N is by calendar year - this was another tweak we made between spreadsheet versions</t>
  </si>
  <si>
    <t>For businesses seeking more information - is there a somewhere they can go? Email or similar?</t>
  </si>
  <si>
    <t xml:space="preserve"> Q3 24</t>
  </si>
  <si>
    <t xml:space="preserve"> Q4 24</t>
  </si>
  <si>
    <t xml:space="preserve"> Q1 25</t>
  </si>
  <si>
    <t>Q2 25</t>
  </si>
  <si>
    <t xml:space="preserve"> Q3 25</t>
  </si>
  <si>
    <t xml:space="preserve"> Q4 25</t>
  </si>
  <si>
    <t xml:space="preserve"> Q1 26</t>
  </si>
  <si>
    <t xml:space="preserve"> Q2 26</t>
  </si>
  <si>
    <t xml:space="preserve"> Q3 26</t>
  </si>
  <si>
    <t xml:space="preserve"> Q4 26</t>
  </si>
  <si>
    <t>Procurment</t>
  </si>
  <si>
    <t>Value codification</t>
  </si>
  <si>
    <t>Summary</t>
  </si>
  <si>
    <t>Market(s)</t>
  </si>
  <si>
    <t># of packages</t>
  </si>
  <si>
    <t>Min $ of packages</t>
  </si>
  <si>
    <t>Max $ of packages</t>
  </si>
  <si>
    <t>DoD</t>
  </si>
  <si>
    <t>Max value</t>
  </si>
  <si>
    <t>Code</t>
  </si>
  <si>
    <t>QA</t>
  </si>
  <si>
    <t>procurement@waf.com.fj</t>
  </si>
  <si>
    <t>FRA TIISP 20/13 Investigation &amp; Design of 40 Critical Bridges and 3 Maritime Structures</t>
  </si>
  <si>
    <t>FRA's Procurement Email/ TenderLink</t>
  </si>
  <si>
    <t>Critical Bridges Resilience Project - Supervision Consultant</t>
  </si>
  <si>
    <t>Development Program in Vanua Levu</t>
  </si>
  <si>
    <t>Vanua Levu Roads Upgrading Project in Fiji</t>
  </si>
  <si>
    <t>Jetty Upgrade</t>
  </si>
  <si>
    <t>Investigation, Design &amp; Construction of Korolevu and Vunikura Jetty</t>
  </si>
  <si>
    <t>Investigation and Design of the Tamavua i Wai Bridge</t>
  </si>
  <si>
    <t>Demolition of Tamavua i Wai Bridge</t>
  </si>
  <si>
    <t>Critical Bridges Resilience Project - Western and Central Division</t>
  </si>
  <si>
    <t>Housing Authority</t>
  </si>
  <si>
    <t>Housing Authority Tacirua Residential Subdivision</t>
  </si>
  <si>
    <t>Construction of Tacirua Residential Subdivision (310 lots)</t>
  </si>
  <si>
    <t xml:space="preserve">Register at Housing Authority Tender Link or for enquiries contact CustomerAdvocate@Housing.com.fj </t>
  </si>
  <si>
    <t>Detailed Engineering Design Stage in House</t>
  </si>
  <si>
    <t>Housing Authority Veikoba Residential Subdivision</t>
  </si>
  <si>
    <t>Construction of Veikoba Residential Subdivision (550 Lots)</t>
  </si>
  <si>
    <t>Detailed Engineering Design Stage with Consultants</t>
  </si>
  <si>
    <t>Housing Authority Waqadra Subdivision</t>
  </si>
  <si>
    <t>Construction of Waqadra Residential Subdivision (450 lots)</t>
  </si>
  <si>
    <t xml:space="preserve">Currently in Tender Evaluation for Consultancy </t>
  </si>
  <si>
    <t>Housing Authority Wairabetia Subdivision</t>
  </si>
  <si>
    <t>Construction of Wairabeti Residential Subdivision (450 lots)</t>
  </si>
  <si>
    <t xml:space="preserve">Preliminary Desiign Stage (surveys, Environment Impact Studies and Schemeing) </t>
  </si>
  <si>
    <t>Housing Authority Waila Development</t>
  </si>
  <si>
    <t>Construction of Waila Residential Subdivision (Phase 1 - 400lots, Phase 2 - 400 lots)</t>
  </si>
  <si>
    <t>Value ($US) - minimum</t>
  </si>
  <si>
    <t>Value ($US) - maximum</t>
  </si>
  <si>
    <t>Fiji Ports Corporation Limited (FPCL)</t>
  </si>
  <si>
    <t xml:space="preserve">Lautoka Foreshore Development Project </t>
  </si>
  <si>
    <t xml:space="preserve">Detail Design for the Lautoka Foreshore Development Project </t>
  </si>
  <si>
    <t xml:space="preserve">Planning </t>
  </si>
  <si>
    <t xml:space="preserve">Construction of recommended development options for Lautoka Foreshore Land </t>
  </si>
  <si>
    <t>Construction for the Lautoka Foreshore Develoment</t>
  </si>
  <si>
    <t xml:space="preserve">Detail Design for recommended development options for Lautoka Foreshore Land </t>
  </si>
  <si>
    <t>Self-funded</t>
  </si>
  <si>
    <t>Levuka Wharf Rehabilitation Project</t>
  </si>
  <si>
    <t>Detail Design for the Levuka Wharf Rehabilitation Project</t>
  </si>
  <si>
    <t>Detail Design for new replacment wharf for Port of Levuka</t>
  </si>
  <si>
    <t>Levuka Wharf Rehabilitation Project (Construction)</t>
  </si>
  <si>
    <t>Construction for new replacment wharf for Port of Levuka</t>
  </si>
  <si>
    <t>Muaiwalu II Interisland Terminal Facility Project</t>
  </si>
  <si>
    <t xml:space="preserve">Construction of the Muaiwalu II Interisland Terminal Facility </t>
  </si>
  <si>
    <t>Construction of interisland passenger terminal facility at Muaiwalu II</t>
  </si>
  <si>
    <t>Suva Port Relocation Project</t>
  </si>
  <si>
    <t>Construction - Suva Port Relocation Project</t>
  </si>
  <si>
    <t xml:space="preserve">Construction of New Port for Suva </t>
  </si>
  <si>
    <t xml:space="preserve">Fiji </t>
  </si>
  <si>
    <t>Port of Suva Capacity Enhancement</t>
  </si>
  <si>
    <t xml:space="preserve">Shed 3 Pavement Upgrade Project - Construction </t>
  </si>
  <si>
    <t>KW Wharf South Upgrade Project - Construction</t>
  </si>
  <si>
    <t>Construction of the Shed 3 Pavement for King's Wharf</t>
  </si>
  <si>
    <t>Construction and upgrade of the KW South Section</t>
  </si>
  <si>
    <t>Civil work at Cunningham Substation</t>
  </si>
  <si>
    <t>Retention works for Vuda / Cunningham &amp; Suva Substation Project</t>
  </si>
  <si>
    <t>Replace 11kV/33kV, 10/12.5MVA T1 at Vuda (1975)</t>
  </si>
  <si>
    <t xml:space="preserve">Replace 33kV/11kV T1 at Tavua Substation </t>
  </si>
  <si>
    <t>Replace 33kV/11kV T1 at Waqadra Substation (1988)</t>
  </si>
  <si>
    <t>Replace 33kV/11kV T2 at Waqadra Substation (1988)</t>
  </si>
  <si>
    <t xml:space="preserve">Relocation to new pad and commission 25MVA Transformer at New Kinoya Sub </t>
  </si>
  <si>
    <t>IFC</t>
  </si>
  <si>
    <t>Tavua Solar Plant</t>
  </si>
  <si>
    <t>Development of Solar Plant</t>
  </si>
  <si>
    <t>Ba Solar Plant</t>
  </si>
  <si>
    <t>Nadi Solar Plant</t>
  </si>
  <si>
    <t>Fiji Water</t>
  </si>
  <si>
    <t>Yaqara Solar Plant</t>
  </si>
  <si>
    <t>Butoni Solar Plant</t>
  </si>
  <si>
    <t xml:space="preserve">JV with Cheguco </t>
  </si>
  <si>
    <t>Lautoka Solar Plant</t>
  </si>
  <si>
    <t>Fiji Airports</t>
  </si>
  <si>
    <t xml:space="preserve">Departure Lounge Expansion </t>
  </si>
  <si>
    <t>Departure Lounge Expansion - Various Packages</t>
  </si>
  <si>
    <t>Nausori Terminal Refurbishment</t>
  </si>
  <si>
    <t>Consultancy Services for Nausori Terminal Refurbishment</t>
  </si>
  <si>
    <t>North West Precinct Design</t>
  </si>
  <si>
    <t>Consultancy Services for North West Precinct Design</t>
  </si>
  <si>
    <t>ATM Tower and Equipment room Upgrade</t>
  </si>
  <si>
    <t>Apron Phase 2 &amp; Pavements</t>
  </si>
  <si>
    <t>Apron Phase 2 Wedge infill Consultancy</t>
  </si>
  <si>
    <t>HV ring main upgrade Design</t>
  </si>
  <si>
    <t>Consultancy services for new design</t>
  </si>
  <si>
    <t>Nausori Uprade Works</t>
  </si>
  <si>
    <t>Refurbish existing terminal</t>
  </si>
  <si>
    <t xml:space="preserve">New Nadi Domestic Terminal </t>
  </si>
  <si>
    <t>Offgate phase 2</t>
  </si>
  <si>
    <t>Construction of Hard Stand area</t>
  </si>
  <si>
    <t>Cargo Building Refurbishment Works</t>
  </si>
  <si>
    <t>Refurbish existing Cargo Building (Roof works, Electrical and internal fitouts)</t>
  </si>
  <si>
    <t>3.5MW Solar PV Installation</t>
  </si>
  <si>
    <t>Civil Works, Solar PV, Electrical Upgrade</t>
  </si>
  <si>
    <t>Baggage Handling System</t>
  </si>
  <si>
    <t>BHS upgrade - Stage 1</t>
  </si>
  <si>
    <t>New Nadi Domestic Terminal</t>
  </si>
  <si>
    <t>Construction of new domestic terminal</t>
  </si>
  <si>
    <t>1. Savusau Pavement: Design and Supervision Consultant
2. Labasa Pavement: Design and Supervision Consultant</t>
  </si>
  <si>
    <t xml:space="preserve"> Savusavu &amp; Labasa Remote Tower: AFIS tower system</t>
  </si>
  <si>
    <t xml:space="preserve"> Savusavu Terminal (Construction, Control Gate, flood light system, bathroom refurbishment, generator house/tank)</t>
  </si>
  <si>
    <t xml:space="preserve">
1. Savusavu Pavement (Base reconstruction, Seawall Remediation, Stormwater, Drainage maintenance, Pavement maintenance and Airside Services - Conduits)
2.  Labasa Pavement (Asphalt overly, remarking, stormwater management and other works)
3. Labasa Carpark and site services</t>
  </si>
  <si>
    <t>1. Savusavu Airport Fire Station
2. Labasa Fire Station Upgrade</t>
  </si>
  <si>
    <t>Savusavu Remote Tower:  Last mile internet connectivity</t>
  </si>
  <si>
    <t xml:space="preserve"> Labasa: Supply and installation of Solar Array</t>
  </si>
  <si>
    <t xml:space="preserve"> Labasa Fire Truck: Firefighting truck and other ARFF equipment.</t>
  </si>
  <si>
    <r>
      <t xml:space="preserve"> Savusavu Terminal: Design and Supervision Consultant - </t>
    </r>
    <r>
      <rPr>
        <sz val="10"/>
        <rFont val="Arial"/>
        <family val="2"/>
      </rPr>
      <t>Fire Station Upgrades</t>
    </r>
  </si>
  <si>
    <t>https://portal.tenderlink.com/afl/</t>
  </si>
  <si>
    <t>Packages by procuring agency</t>
  </si>
  <si>
    <t>Energy Fiji Limited</t>
  </si>
  <si>
    <t>#</t>
  </si>
  <si>
    <t>Note: Suva port relcation TBC</t>
  </si>
  <si>
    <t>Packages by lead funding agency</t>
  </si>
  <si>
    <t>Chinese Government</t>
  </si>
  <si>
    <t>Go-to-market appraoch</t>
  </si>
  <si>
    <t>$1m+ packages only</t>
  </si>
  <si>
    <t>Upgrade of 6.6kV Distribution to 11kV</t>
  </si>
  <si>
    <t>Pacific Lumber &amp; Malau Feeder Upgrade</t>
  </si>
  <si>
    <t>Install 33kV Circuit Hibiscus Park Sub/Stat.-Wailekutu Sub/Stat.</t>
  </si>
  <si>
    <t>Hibiscus Park to Wailekutu 33kV Second Circuit</t>
  </si>
  <si>
    <t xml:space="preserve">Upgrade of 33kV High bus to low bus with associated disconnectors and fitting;- Rarawai S/Substation, </t>
  </si>
  <si>
    <t>Aged Asset Replacement - Substation</t>
  </si>
  <si>
    <t>Rust Refurbishment - Transmission Towers</t>
  </si>
  <si>
    <t xml:space="preserve">Distribution System Reinforcement </t>
  </si>
  <si>
    <t>Wailoa Half Life Refurbishment</t>
  </si>
  <si>
    <t>New Radiator for CAT G1-G2-G3 &amp; G4</t>
  </si>
  <si>
    <t>Additonal New Capex 2023- 6x1MW New High Speed Generators (Nadi &amp; Rokobili)</t>
  </si>
  <si>
    <t>Supply 1x20 Prime Rating Deisel Generatiors 20MW</t>
  </si>
  <si>
    <t xml:space="preserve">Virara Switching Station, Virara to Koronubu 132kV TL, Koronubu 132/33kV Substation and 33kV Network Integration </t>
  </si>
  <si>
    <t>New Generation Addition at Kinoya 20MW HFO</t>
  </si>
  <si>
    <t>New Generation Additional 30MW HFO Vuda</t>
  </si>
  <si>
    <t>New Meter Connections(All meter types) / Test Bench &amp; Equipments</t>
  </si>
  <si>
    <t>Head Office Extension (Design Consultancy &amp; Construction Supervision)</t>
  </si>
  <si>
    <t>USD to FJD</t>
  </si>
  <si>
    <t>USD to AUD</t>
  </si>
  <si>
    <t>$ of packages (USD)</t>
  </si>
  <si>
    <t>$ of packages (FJD)</t>
  </si>
  <si>
    <t>$ of packages (AUD)</t>
  </si>
  <si>
    <t>Note: Hydropower plants TBC</t>
  </si>
  <si>
    <t>Q326</t>
  </si>
  <si>
    <t>Q426</t>
  </si>
  <si>
    <t>TBC value packages</t>
  </si>
  <si>
    <t>Selection of open tender high value packages</t>
  </si>
  <si>
    <t>Fiji Government</t>
  </si>
  <si>
    <t>Purchase of Tools and Equipment for Network Division</t>
  </si>
  <si>
    <t>Tools &amp; Equipment -Transmission &amp; Distribution</t>
  </si>
  <si>
    <t>https://www.tenderlink.com/efl</t>
  </si>
  <si>
    <t>Improve Reliability and Security of power supply</t>
  </si>
  <si>
    <t>Distribution Augmentation: New Feeder from Komo Park Substation</t>
  </si>
  <si>
    <t>Transformer Upgrade to meet increasing electricity demand</t>
  </si>
  <si>
    <t>Switchgear upgrade</t>
  </si>
  <si>
    <t>Upgrade 11kV Switchgear at Waqadra Substation</t>
  </si>
  <si>
    <t>Maintenanace of Ageing Assets</t>
  </si>
  <si>
    <t>Monasavu Hydro Electric Scheme Half Life Refurbishment
(Wailoa Mimic Panel)</t>
  </si>
  <si>
    <t>EFL Communication &amp; Monitoring system upgrade</t>
  </si>
  <si>
    <t xml:space="preserve">PABX Upgrade </t>
  </si>
  <si>
    <t xml:space="preserve">SCADA RTU link redundancy (Radio) </t>
  </si>
  <si>
    <t xml:space="preserve">Cisco switch firmware/software upgrade </t>
  </si>
  <si>
    <t>Optic Fibre Upgrade</t>
  </si>
  <si>
    <t>System Protection</t>
  </si>
  <si>
    <t>Fault Level Management (NER) Hardware</t>
  </si>
  <si>
    <t>Sabeto - Waqadra - Qeleloa Tee CCT Reconfiguration (Est. 2km)</t>
  </si>
  <si>
    <t>Replace old 33kV Vatuwaqa - Suva cable - Hibiscus Park</t>
  </si>
  <si>
    <t xml:space="preserve">Kinoya Fuel Tank Refurbishment  -  HFO Tank-1 </t>
  </si>
  <si>
    <t>Wailoa Fire System upgrade to NZS 4541</t>
  </si>
  <si>
    <t>Upgrade of Financial Management System</t>
  </si>
  <si>
    <t xml:space="preserve">FMIS Upgrade </t>
  </si>
  <si>
    <t>Procurement of Asset Maintenance system</t>
  </si>
  <si>
    <t>Computerised (Asset) Maintenance Management System (CMMS)</t>
  </si>
  <si>
    <t>Upgrade of Billing system</t>
  </si>
  <si>
    <t xml:space="preserve">Syntell Upgrade TID rollover </t>
  </si>
  <si>
    <t>Q127</t>
  </si>
  <si>
    <t>Q327</t>
  </si>
  <si>
    <t>Compliance and improve reliability</t>
  </si>
  <si>
    <t xml:space="preserve">Replacement of Existing Meter &amp; Metering Accessories </t>
  </si>
  <si>
    <t>Health &amp; Safety Compliance</t>
  </si>
  <si>
    <t xml:space="preserve">Supply Install &amp; Commission Personal Protective Equipment Test System </t>
  </si>
  <si>
    <t>Training &amp; Development</t>
  </si>
  <si>
    <t xml:space="preserve">Extension of Training Centre Navutu  </t>
  </si>
  <si>
    <t>Head Office Extension</t>
  </si>
  <si>
    <t>Average package value (USD)</t>
  </si>
  <si>
    <t>Median package value (USD)</t>
  </si>
  <si>
    <t>Q227</t>
  </si>
  <si>
    <t>Since June 2024, a group of procuring agencies (WAF, FRA, EFL, Fiji Airports, FIji Ports, Housing Authority) have been coordinating to show a consolidated view of upcoming infrastructure projects and packages in Fiji. This is designed to give greater visibility of upcoming infrastructure projects, and encourage more high quality bids for work in the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</si>
</sst>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43" formatCode="_-* #,##0.00_-;\-* #,##0.00_-;_-* &quot;-&quot;??_-;_-@_-"/>
    <numFmt numFmtId="164" formatCode="_-&quot;$&quot;* #,##0_-;\-&quot;$&quot;* #,##0_-;_-&quot;$&quot;* &quot;-&quot;??_-;_-@_-"/>
  </numFmts>
  <fonts count="25">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name val="Calibri"/>
      <family val="2"/>
      <scheme val="minor"/>
    </font>
    <font>
      <b/>
      <sz val="28"/>
      <color theme="0"/>
      <name val="Arial"/>
      <family val="2"/>
    </font>
    <font>
      <sz val="28"/>
      <color theme="1"/>
      <name val="Arial"/>
      <family val="2"/>
    </font>
    <font>
      <b/>
      <u/>
      <sz val="11"/>
      <color theme="1"/>
      <name val="Calibri"/>
      <family val="2"/>
      <scheme val="minor"/>
    </font>
    <font>
      <sz val="11"/>
      <color rgb="FFFF0000"/>
      <name val="Calibri"/>
      <family val="2"/>
      <scheme val="minor"/>
    </font>
    <font>
      <b/>
      <u/>
      <sz val="11"/>
      <name val="Calibri"/>
      <family val="2"/>
      <scheme val="minor"/>
    </font>
    <font>
      <sz val="11"/>
      <name val="Calibri"/>
      <family val="2"/>
      <scheme val="minor"/>
    </font>
    <font>
      <i/>
      <sz val="11"/>
      <name val="Calibri"/>
      <family val="2"/>
      <scheme val="minor"/>
    </font>
    <font>
      <sz val="11"/>
      <color theme="0"/>
      <name val="Calibri"/>
      <family val="2"/>
      <scheme val="minor"/>
    </font>
    <font>
      <i/>
      <u/>
      <sz val="11"/>
      <color theme="1"/>
      <name val="Calibri"/>
      <family val="2"/>
      <scheme val="minor"/>
    </font>
    <font>
      <i/>
      <u/>
      <sz val="11"/>
      <name val="Calibri"/>
      <family val="2"/>
      <scheme val="minor"/>
    </font>
    <font>
      <b/>
      <sz val="11"/>
      <color theme="0"/>
      <name val="Calibri"/>
      <family val="2"/>
      <scheme val="minor"/>
    </font>
    <font>
      <u/>
      <sz val="11"/>
      <color theme="10"/>
      <name val="Calibri"/>
      <family val="2"/>
      <scheme val="minor"/>
    </font>
    <font>
      <sz val="11"/>
      <name val="Dialog"/>
    </font>
    <font>
      <sz val="10"/>
      <color indexed="8"/>
      <name val="Calibri"/>
      <family val="2"/>
      <scheme val="minor"/>
    </font>
    <font>
      <sz val="10"/>
      <name val="Dialog"/>
    </font>
    <font>
      <sz val="10"/>
      <color theme="1"/>
      <name val="Verdana"/>
      <family val="2"/>
    </font>
    <font>
      <b/>
      <sz val="10"/>
      <color theme="1"/>
      <name val="Verdana"/>
      <family val="2"/>
    </font>
    <font>
      <sz val="10"/>
      <color theme="1"/>
      <name val="Calibri"/>
      <family val="2"/>
      <scheme val="minor"/>
    </font>
    <font>
      <b/>
      <sz val="12"/>
      <color theme="1"/>
      <name val="Aptos"/>
      <family val="2"/>
    </font>
    <font>
      <sz val="10"/>
      <name val="Arial"/>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CC"/>
      </patternFill>
    </fill>
  </fills>
  <borders count="12">
    <border>
      <left/>
      <right/>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14996795556505021"/>
      </top>
      <bottom/>
      <diagonal/>
    </border>
    <border>
      <left style="thin">
        <color theme="0" tint="-0.14999847407452621"/>
      </left>
      <right style="thin">
        <color theme="0" tint="-0.14999847407452621"/>
      </right>
      <top/>
      <bottom/>
      <diagonal/>
    </border>
    <border>
      <left/>
      <right style="thin">
        <color theme="0" tint="-0.14999847407452621"/>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rgb="FFB2B2B2"/>
      </left>
      <right style="thin">
        <color rgb="FFB2B2B2"/>
      </right>
      <top style="thin">
        <color rgb="FFB2B2B2"/>
      </top>
      <bottom style="thin">
        <color rgb="FFB2B2B2"/>
      </bottom>
      <diagonal/>
    </border>
    <border>
      <left style="thin">
        <color theme="0" tint="-0.14999847407452621"/>
      </left>
      <right/>
      <top/>
      <bottom/>
      <diagonal/>
    </border>
  </borders>
  <cellStyleXfs count="15">
    <xf numFmtId="0" fontId="0" fillId="0" borderId="0"/>
    <xf numFmtId="44" fontId="1" fillId="0" borderId="0" applyFont="0" applyFill="0" applyBorder="0" applyAlignment="0" applyProtection="0"/>
    <xf numFmtId="0" fontId="16" fillId="0" borderId="0" applyNumberFormat="0" applyFill="0" applyBorder="0" applyAlignment="0" applyProtection="0"/>
    <xf numFmtId="0" fontId="1" fillId="6" borderId="10" applyNumberFormat="0" applyFont="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0" borderId="0"/>
    <xf numFmtId="43" fontId="24"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cellStyleXfs>
  <cellXfs count="117">
    <xf numFmtId="0" fontId="0" fillId="0" borderId="0" xfId="0"/>
    <xf numFmtId="0" fontId="4" fillId="3" borderId="0" xfId="0" applyFont="1" applyFill="1"/>
    <xf numFmtId="0" fontId="0" fillId="0" borderId="1" xfId="0" applyBorder="1"/>
    <xf numFmtId="0" fontId="2" fillId="0" borderId="2" xfId="0" applyFont="1" applyBorder="1"/>
    <xf numFmtId="0" fontId="0" fillId="0" borderId="2" xfId="0" applyBorder="1"/>
    <xf numFmtId="0" fontId="2" fillId="4" borderId="1" xfId="0" applyFont="1" applyFill="1" applyBorder="1"/>
    <xf numFmtId="0" fontId="2" fillId="4" borderId="2" xfId="0" applyFont="1" applyFill="1" applyBorder="1"/>
    <xf numFmtId="0" fontId="0" fillId="3" borderId="0" xfId="0" applyFill="1"/>
    <xf numFmtId="0" fontId="5" fillId="2" borderId="0" xfId="0" applyFont="1" applyFill="1"/>
    <xf numFmtId="0" fontId="6" fillId="2" borderId="0" xfId="0" applyFont="1" applyFill="1"/>
    <xf numFmtId="0" fontId="8" fillId="0" borderId="2" xfId="0" applyFont="1" applyBorder="1"/>
    <xf numFmtId="0" fontId="1" fillId="0" borderId="0" xfId="0" applyFont="1" applyAlignment="1">
      <alignment vertical="center"/>
    </xf>
    <xf numFmtId="0" fontId="3" fillId="4" borderId="2" xfId="0" applyFont="1" applyFill="1" applyBorder="1"/>
    <xf numFmtId="0" fontId="4" fillId="4" borderId="2" xfId="0" applyFont="1" applyFill="1" applyBorder="1"/>
    <xf numFmtId="0" fontId="4" fillId="0" borderId="2" xfId="0" applyFont="1" applyBorder="1"/>
    <xf numFmtId="0" fontId="10" fillId="0" borderId="2" xfId="0" applyFont="1" applyBorder="1"/>
    <xf numFmtId="0" fontId="4" fillId="4" borderId="0" xfId="0" applyFont="1" applyFill="1"/>
    <xf numFmtId="0" fontId="2" fillId="3" borderId="0" xfId="0" applyFont="1" applyFill="1"/>
    <xf numFmtId="0" fontId="2" fillId="0" borderId="0" xfId="0" applyFont="1"/>
    <xf numFmtId="0" fontId="3" fillId="4" borderId="0" xfId="0" applyFont="1" applyFill="1"/>
    <xf numFmtId="0" fontId="0" fillId="2" borderId="0" xfId="0" applyFill="1"/>
    <xf numFmtId="0" fontId="12" fillId="2" borderId="0" xfId="0" applyFont="1" applyFill="1"/>
    <xf numFmtId="0" fontId="12" fillId="2" borderId="2" xfId="0" applyFont="1" applyFill="1" applyBorder="1"/>
    <xf numFmtId="0" fontId="12" fillId="2" borderId="1" xfId="0" applyFont="1" applyFill="1" applyBorder="1"/>
    <xf numFmtId="0" fontId="3" fillId="0" borderId="0" xfId="0" applyFont="1"/>
    <xf numFmtId="0" fontId="0" fillId="0" borderId="3" xfId="0" applyBorder="1"/>
    <xf numFmtId="44" fontId="0" fillId="0" borderId="0" xfId="1" applyFont="1"/>
    <xf numFmtId="44" fontId="0" fillId="0" borderId="3" xfId="1" applyFont="1" applyFill="1" applyBorder="1"/>
    <xf numFmtId="0" fontId="0" fillId="0" borderId="3" xfId="0" applyBorder="1" applyAlignment="1">
      <alignment wrapText="1"/>
    </xf>
    <xf numFmtId="0" fontId="0" fillId="0" borderId="5" xfId="0" applyBorder="1"/>
    <xf numFmtId="44" fontId="0" fillId="0" borderId="0" xfId="1" applyFont="1" applyFill="1"/>
    <xf numFmtId="0" fontId="0" fillId="0" borderId="5" xfId="0" applyBorder="1" applyAlignment="1">
      <alignment wrapText="1"/>
    </xf>
    <xf numFmtId="44" fontId="0" fillId="0" borderId="0" xfId="1" applyFont="1" applyFill="1" applyBorder="1"/>
    <xf numFmtId="0" fontId="0" fillId="0" borderId="0" xfId="0" applyAlignment="1">
      <alignment wrapText="1"/>
    </xf>
    <xf numFmtId="0" fontId="0" fillId="5" borderId="0" xfId="0" applyFill="1"/>
    <xf numFmtId="0" fontId="0" fillId="5" borderId="3" xfId="0" applyFill="1" applyBorder="1"/>
    <xf numFmtId="0" fontId="0" fillId="0" borderId="6" xfId="0" applyBorder="1"/>
    <xf numFmtId="0" fontId="11" fillId="0" borderId="4" xfId="0" applyFont="1" applyBorder="1"/>
    <xf numFmtId="0" fontId="3" fillId="0" borderId="4" xfId="0" applyFont="1" applyBorder="1"/>
    <xf numFmtId="0" fontId="0" fillId="0" borderId="0" xfId="0" applyAlignment="1">
      <alignment vertical="center"/>
    </xf>
    <xf numFmtId="0" fontId="0" fillId="0" borderId="3" xfId="0" applyBorder="1" applyAlignment="1">
      <alignment vertical="center" wrapText="1"/>
    </xf>
    <xf numFmtId="0" fontId="0" fillId="0" borderId="3" xfId="0" applyBorder="1" applyAlignment="1">
      <alignment vertical="center"/>
    </xf>
    <xf numFmtId="0" fontId="16" fillId="0" borderId="0" xfId="2"/>
    <xf numFmtId="0" fontId="0" fillId="5" borderId="3" xfId="0" applyFill="1" applyBorder="1" applyAlignment="1">
      <alignment wrapText="1"/>
    </xf>
    <xf numFmtId="0" fontId="0" fillId="5" borderId="3" xfId="0" applyFill="1" applyBorder="1" applyAlignment="1">
      <alignment vertical="center" wrapText="1"/>
    </xf>
    <xf numFmtId="0" fontId="0" fillId="5" borderId="3" xfId="0" applyFill="1" applyBorder="1" applyAlignment="1">
      <alignment vertical="center"/>
    </xf>
    <xf numFmtId="0" fontId="16" fillId="0" borderId="3" xfId="2" applyFill="1" applyBorder="1"/>
    <xf numFmtId="0" fontId="16" fillId="0" borderId="0" xfId="2" applyFill="1"/>
    <xf numFmtId="0" fontId="18" fillId="5" borderId="0" xfId="0" applyFont="1" applyFill="1"/>
    <xf numFmtId="0" fontId="18" fillId="0" borderId="0" xfId="0" applyFont="1"/>
    <xf numFmtId="6" fontId="0" fillId="0" borderId="0" xfId="0" applyNumberFormat="1" applyAlignment="1">
      <alignment wrapText="1"/>
    </xf>
    <xf numFmtId="6" fontId="0" fillId="0" borderId="3" xfId="0" applyNumberFormat="1" applyBorder="1" applyAlignment="1">
      <alignment wrapText="1"/>
    </xf>
    <xf numFmtId="0" fontId="15" fillId="2" borderId="0" xfId="0" applyFont="1" applyFill="1"/>
    <xf numFmtId="164" fontId="19" fillId="0" borderId="0" xfId="1" applyNumberFormat="1" applyFont="1" applyAlignment="1">
      <alignment horizontal="right"/>
    </xf>
    <xf numFmtId="164" fontId="19" fillId="5" borderId="0" xfId="1" applyNumberFormat="1" applyFont="1" applyFill="1" applyAlignment="1">
      <alignment horizontal="right"/>
    </xf>
    <xf numFmtId="164" fontId="17" fillId="0" borderId="0" xfId="1" applyNumberFormat="1" applyFont="1" applyAlignment="1">
      <alignment horizontal="right"/>
    </xf>
    <xf numFmtId="164" fontId="0" fillId="0" borderId="3" xfId="1" applyNumberFormat="1" applyFont="1" applyBorder="1" applyAlignment="1">
      <alignment horizontal="center" vertical="center"/>
    </xf>
    <xf numFmtId="164" fontId="0" fillId="5" borderId="3" xfId="1" applyNumberFormat="1" applyFont="1" applyFill="1" applyBorder="1" applyAlignment="1">
      <alignment horizontal="center" vertical="center"/>
    </xf>
    <xf numFmtId="0" fontId="18" fillId="0" borderId="3" xfId="0" applyFont="1" applyBorder="1"/>
    <xf numFmtId="164" fontId="0" fillId="0" borderId="0" xfId="1" applyNumberFormat="1" applyFont="1"/>
    <xf numFmtId="164" fontId="0" fillId="0" borderId="0" xfId="0" applyNumberFormat="1"/>
    <xf numFmtId="0" fontId="10" fillId="3" borderId="0" xfId="0" applyFont="1" applyFill="1"/>
    <xf numFmtId="0" fontId="10" fillId="3" borderId="1" xfId="0" applyFont="1" applyFill="1" applyBorder="1"/>
    <xf numFmtId="0" fontId="10" fillId="3" borderId="2" xfId="0" applyFont="1" applyFill="1" applyBorder="1"/>
    <xf numFmtId="164" fontId="0" fillId="0" borderId="0" xfId="1" applyNumberFormat="1" applyFont="1" applyAlignment="1"/>
    <xf numFmtId="0" fontId="12" fillId="0" borderId="0" xfId="0" applyFont="1"/>
    <xf numFmtId="0" fontId="10" fillId="0" borderId="0" xfId="0" applyFont="1"/>
    <xf numFmtId="164" fontId="10" fillId="0" borderId="0" xfId="0" applyNumberFormat="1" applyFont="1"/>
    <xf numFmtId="0" fontId="0" fillId="0" borderId="7" xfId="0" applyBorder="1"/>
    <xf numFmtId="0" fontId="0" fillId="0" borderId="8" xfId="0" applyBorder="1"/>
    <xf numFmtId="0" fontId="0" fillId="0" borderId="9" xfId="0" applyBorder="1"/>
    <xf numFmtId="0" fontId="0" fillId="0" borderId="8" xfId="0" quotePrefix="1" applyBorder="1"/>
    <xf numFmtId="164" fontId="0" fillId="0" borderId="3" xfId="1" applyNumberFormat="1" applyFont="1" applyBorder="1" applyAlignment="1">
      <alignment horizontal="left"/>
    </xf>
    <xf numFmtId="164" fontId="0" fillId="0" borderId="0" xfId="1" applyNumberFormat="1" applyFont="1" applyAlignment="1">
      <alignment horizontal="left"/>
    </xf>
    <xf numFmtId="0" fontId="10" fillId="0" borderId="3" xfId="0" applyFont="1" applyBorder="1"/>
    <xf numFmtId="0" fontId="10" fillId="0" borderId="5" xfId="0" applyFont="1" applyBorder="1"/>
    <xf numFmtId="0" fontId="0" fillId="0" borderId="11" xfId="0" applyBorder="1"/>
    <xf numFmtId="164" fontId="0" fillId="0" borderId="3" xfId="1" applyNumberFormat="1" applyFont="1" applyBorder="1" applyAlignment="1"/>
    <xf numFmtId="164" fontId="0" fillId="0" borderId="5" xfId="1" applyNumberFormat="1" applyFont="1" applyBorder="1" applyAlignment="1"/>
    <xf numFmtId="164" fontId="0" fillId="0" borderId="3" xfId="1" applyNumberFormat="1" applyFont="1" applyFill="1" applyBorder="1" applyAlignment="1">
      <alignment horizontal="center" vertical="center"/>
    </xf>
    <xf numFmtId="0" fontId="20" fillId="0" borderId="0" xfId="0" applyFont="1" applyAlignment="1">
      <alignment vertical="center"/>
    </xf>
    <xf numFmtId="164" fontId="19" fillId="0" borderId="0" xfId="1" applyNumberFormat="1" applyFont="1" applyFill="1" applyAlignment="1">
      <alignment horizontal="right"/>
    </xf>
    <xf numFmtId="0" fontId="0" fillId="5" borderId="0" xfId="0" applyFill="1" applyAlignment="1">
      <alignment wrapText="1"/>
    </xf>
    <xf numFmtId="0" fontId="22" fillId="0" borderId="0" xfId="0" applyFont="1"/>
    <xf numFmtId="0" fontId="0" fillId="0" borderId="3"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10" fillId="0" borderId="4" xfId="0" applyFont="1" applyBorder="1" applyAlignment="1">
      <alignment horizontal="center" vertical="top"/>
    </xf>
    <xf numFmtId="0" fontId="0" fillId="0" borderId="3" xfId="0" applyBorder="1" applyAlignment="1">
      <alignment horizontal="center" vertical="top"/>
    </xf>
    <xf numFmtId="0" fontId="3" fillId="0" borderId="0" xfId="0" applyFont="1" applyAlignment="1">
      <alignment horizontal="left" vertical="top"/>
    </xf>
    <xf numFmtId="0" fontId="0" fillId="0" borderId="3" xfId="0" applyBorder="1" applyAlignment="1">
      <alignment horizontal="center"/>
    </xf>
    <xf numFmtId="0" fontId="0" fillId="0" borderId="0" xfId="0" applyAlignment="1">
      <alignment horizontal="center"/>
    </xf>
    <xf numFmtId="164" fontId="0" fillId="0" borderId="3" xfId="1" applyNumberFormat="1" applyFont="1" applyBorder="1" applyAlignment="1">
      <alignment horizontal="center"/>
    </xf>
    <xf numFmtId="164" fontId="0" fillId="0" borderId="0" xfId="1" applyNumberFormat="1" applyFont="1" applyAlignment="1">
      <alignment horizontal="center"/>
    </xf>
    <xf numFmtId="0" fontId="0" fillId="0" borderId="3" xfId="0" applyBorder="1" applyAlignment="1">
      <alignment horizontal="right"/>
    </xf>
    <xf numFmtId="0" fontId="0" fillId="0" borderId="0" xfId="0" applyAlignment="1">
      <alignment horizontal="right"/>
    </xf>
    <xf numFmtId="0" fontId="0" fillId="0" borderId="3" xfId="0" applyBorder="1" applyAlignment="1">
      <alignment horizontal="right" vertical="center"/>
    </xf>
    <xf numFmtId="0" fontId="10" fillId="6" borderId="10" xfId="3" applyFont="1"/>
    <xf numFmtId="0" fontId="2" fillId="0" borderId="0" xfId="0" applyFont="1" applyAlignment="1">
      <alignment horizontal="right"/>
    </xf>
    <xf numFmtId="0" fontId="0" fillId="0" borderId="0" xfId="0" applyAlignment="1">
      <alignment horizontal="left"/>
    </xf>
    <xf numFmtId="0" fontId="0" fillId="0" borderId="0" xfId="0" applyAlignment="1">
      <alignment horizontal="left" vertical="center" indent="1"/>
    </xf>
    <xf numFmtId="0" fontId="23" fillId="0" borderId="0" xfId="0" applyFont="1" applyAlignment="1">
      <alignment vertical="center"/>
    </xf>
    <xf numFmtId="164" fontId="0" fillId="0" borderId="0" xfId="1" applyNumberFormat="1" applyFont="1" applyFill="1" applyAlignment="1">
      <alignment horizontal="center"/>
    </xf>
    <xf numFmtId="164" fontId="0" fillId="0" borderId="0" xfId="10" applyNumberFormat="1" applyFont="1" applyAlignment="1">
      <alignment horizontal="center"/>
    </xf>
    <xf numFmtId="0" fontId="11" fillId="0" borderId="2" xfId="0" applyFont="1" applyBorder="1"/>
    <xf numFmtId="0" fontId="0" fillId="0" borderId="5" xfId="0" applyBorder="1" applyAlignment="1">
      <alignment horizontal="left" vertical="top"/>
    </xf>
    <xf numFmtId="0" fontId="16" fillId="0" borderId="0" xfId="2" applyAlignment="1">
      <alignment horizontal="left" vertical="top"/>
    </xf>
    <xf numFmtId="0" fontId="0" fillId="0" borderId="0" xfId="0" applyAlignment="1">
      <alignment horizontal="left" vertical="top"/>
    </xf>
    <xf numFmtId="164" fontId="0" fillId="0" borderId="0" xfId="10" applyNumberFormat="1" applyFont="1" applyFill="1" applyAlignment="1">
      <alignment horizontal="center"/>
    </xf>
    <xf numFmtId="0" fontId="10" fillId="0" borderId="6" xfId="0" applyFont="1" applyBorder="1"/>
    <xf numFmtId="0" fontId="10" fillId="0" borderId="0" xfId="0" applyFont="1" applyAlignment="1">
      <alignment horizontal="left" vertical="top"/>
    </xf>
    <xf numFmtId="0" fontId="0" fillId="0" borderId="4" xfId="0" applyBorder="1"/>
    <xf numFmtId="164" fontId="0" fillId="0" borderId="0" xfId="1" applyNumberFormat="1" applyFont="1" applyFill="1" applyBorder="1" applyAlignment="1">
      <alignment horizontal="center"/>
    </xf>
    <xf numFmtId="0" fontId="0" fillId="0" borderId="3" xfId="0" applyBorder="1" applyAlignment="1">
      <alignment horizontal="left"/>
    </xf>
    <xf numFmtId="0" fontId="0" fillId="0" borderId="6" xfId="0" applyBorder="1" applyAlignment="1">
      <alignment horizontal="left" vertical="top"/>
    </xf>
    <xf numFmtId="0" fontId="10" fillId="0" borderId="11" xfId="0" applyFont="1" applyBorder="1"/>
    <xf numFmtId="0" fontId="10" fillId="2" borderId="0" xfId="0" applyFont="1" applyFill="1"/>
  </cellXfs>
  <cellStyles count="15">
    <cellStyle name="Comma 2" xfId="5" xr:uid="{CE02A97B-7D9A-4BF7-9DAF-A37A40B9C9DE}"/>
    <cellStyle name="Comma 2 2" xfId="12" xr:uid="{CE4F6614-14B3-4E57-AE37-DE785D7838F3}"/>
    <cellStyle name="Comma 4 8" xfId="8" xr:uid="{EC0B2705-0B6D-47C0-BC51-770EADC9CC35}"/>
    <cellStyle name="Comma 4 8 2" xfId="14" xr:uid="{A897009B-454C-4262-AFA6-2B4DFDF4899A}"/>
    <cellStyle name="Currency" xfId="1" builtinId="4"/>
    <cellStyle name="Currency 2" xfId="4" xr:uid="{573F05FA-74B5-4416-8D1B-3BCBD7807148}"/>
    <cellStyle name="Currency 2 2" xfId="11" xr:uid="{DE043E31-69BD-457F-86F4-F93033AC09CF}"/>
    <cellStyle name="Currency 3" xfId="6" xr:uid="{95AF15EB-0FC1-49CC-ACA4-B05D8E43BFE4}"/>
    <cellStyle name="Currency 3 2" xfId="13" xr:uid="{699608BC-1CE7-497E-A4D8-847CF987D38E}"/>
    <cellStyle name="Currency 4" xfId="10" xr:uid="{E47E4370-489C-4113-BE9C-CB9CF77C69CC}"/>
    <cellStyle name="Hyperlink" xfId="2" builtinId="8"/>
    <cellStyle name="Normal" xfId="0" builtinId="0"/>
    <cellStyle name="Normal 10" xfId="7" xr:uid="{ED4967BA-4991-4DD3-8BC7-C50029B691AA}"/>
    <cellStyle name="Normal 4 2" xfId="9" xr:uid="{8A86E6D7-4D92-48D7-B325-5DE277EFA3EA}"/>
    <cellStyle name="Note" xfId="3"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Packages</a:t>
            </a:r>
            <a:r>
              <a:rPr lang="en-AU" baseline="0"/>
              <a:t> by Sector</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96F-4A8F-83FE-3F33472909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96F-4A8F-83FE-3F334729096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96F-4A8F-83FE-3F334729096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96F-4A8F-83FE-3F334729096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96F-4A8F-83FE-3F334729096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96F-4A8F-83FE-3F334729096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96F-4A8F-83FE-3F334729096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96F-4A8F-83FE-3F334729096E}"/>
              </c:ext>
            </c:extLst>
          </c:dPt>
          <c:dLbls>
            <c:dLbl>
              <c:idx val="0"/>
              <c:tx>
                <c:rich>
                  <a:bodyPr/>
                  <a:lstStyle/>
                  <a:p>
                    <a:fld id="{D7EC7DD4-4833-4576-8C1E-FFC13D6D4195}" type="CELLRANGE">
                      <a:rPr lang="en-AU"/>
                      <a:pPr/>
                      <a:t>[CELLRANGE]</a:t>
                    </a:fld>
                    <a:r>
                      <a:rPr lang="en-AU" baseline="0"/>
                      <a:t>, </a:t>
                    </a:r>
                    <a:fld id="{503C0BD4-B799-4327-B656-AE2417DA1AD9}" type="VALUE">
                      <a:rPr lang="en-AU" baseline="0"/>
                      <a:pPr/>
                      <a:t>[VALUE]</a:t>
                    </a:fld>
                    <a:endParaRPr lang="en-AU" baseline="0"/>
                  </a:p>
                </c:rich>
              </c:tx>
              <c:dLblPos val="bestFit"/>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96F-4A8F-83FE-3F334729096E}"/>
                </c:ext>
              </c:extLst>
            </c:dLbl>
            <c:dLbl>
              <c:idx val="1"/>
              <c:tx>
                <c:rich>
                  <a:bodyPr/>
                  <a:lstStyle/>
                  <a:p>
                    <a:fld id="{F0137546-20EB-45F5-884D-751C7DB13637}" type="CELLRANGE">
                      <a:rPr lang="en-AU"/>
                      <a:pPr/>
                      <a:t>[CELLRANGE]</a:t>
                    </a:fld>
                    <a:r>
                      <a:rPr lang="en-AU" baseline="0"/>
                      <a:t>, </a:t>
                    </a:r>
                    <a:fld id="{BA730909-01DB-4A49-A215-8B0B08549BE4}" type="VALUE">
                      <a:rPr lang="en-AU" baseline="0"/>
                      <a:pPr/>
                      <a:t>[VALUE]</a:t>
                    </a:fld>
                    <a:endParaRPr lang="en-AU" baseline="0"/>
                  </a:p>
                </c:rich>
              </c:tx>
              <c:dLblPos val="bestFit"/>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96F-4A8F-83FE-3F334729096E}"/>
                </c:ext>
              </c:extLst>
            </c:dLbl>
            <c:dLbl>
              <c:idx val="2"/>
              <c:tx>
                <c:rich>
                  <a:bodyPr/>
                  <a:lstStyle/>
                  <a:p>
                    <a:fld id="{841E3DAA-92DB-47BF-953E-3F72F44DBE39}" type="CELLRANGE">
                      <a:rPr lang="en-AU"/>
                      <a:pPr/>
                      <a:t>[CELLRANGE]</a:t>
                    </a:fld>
                    <a:r>
                      <a:rPr lang="en-AU" baseline="0"/>
                      <a:t>, </a:t>
                    </a:r>
                    <a:fld id="{E66AB17B-A34F-45BF-B9AA-9EAB18F5309F}" type="VALUE">
                      <a:rPr lang="en-AU" baseline="0"/>
                      <a:pPr/>
                      <a:t>[VALUE]</a:t>
                    </a:fld>
                    <a:endParaRPr lang="en-AU" baseline="0"/>
                  </a:p>
                </c:rich>
              </c:tx>
              <c:dLblPos val="bestFit"/>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96F-4A8F-83FE-3F334729096E}"/>
                </c:ext>
              </c:extLst>
            </c:dLbl>
            <c:dLbl>
              <c:idx val="3"/>
              <c:tx>
                <c:rich>
                  <a:bodyPr/>
                  <a:lstStyle/>
                  <a:p>
                    <a:fld id="{26026BE6-68A5-4B6A-9993-0510F483D069}" type="CELLRANGE">
                      <a:rPr lang="en-AU"/>
                      <a:pPr/>
                      <a:t>[CELLRANGE]</a:t>
                    </a:fld>
                    <a:r>
                      <a:rPr lang="en-AU" baseline="0"/>
                      <a:t>, </a:t>
                    </a:r>
                    <a:fld id="{B5CDDB1F-5B47-43B9-9549-321B9EF1A96D}" type="VALUE">
                      <a:rPr lang="en-AU" baseline="0"/>
                      <a:pPr/>
                      <a:t>[VALUE]</a:t>
                    </a:fld>
                    <a:endParaRPr lang="en-AU" baseline="0"/>
                  </a:p>
                </c:rich>
              </c:tx>
              <c:dLblPos val="bestFit"/>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96F-4A8F-83FE-3F334729096E}"/>
                </c:ext>
              </c:extLst>
            </c:dLbl>
            <c:dLbl>
              <c:idx val="4"/>
              <c:tx>
                <c:rich>
                  <a:bodyPr/>
                  <a:lstStyle/>
                  <a:p>
                    <a:fld id="{074A0F3A-C719-4442-8319-A6D99F1551DA}" type="CELLRANGE">
                      <a:rPr lang="en-AU"/>
                      <a:pPr/>
                      <a:t>[CELLRANGE]</a:t>
                    </a:fld>
                    <a:r>
                      <a:rPr lang="en-AU" baseline="0"/>
                      <a:t>, </a:t>
                    </a:r>
                    <a:fld id="{C0F9790A-7A8E-415E-8C8A-632219D2D323}" type="VALUE">
                      <a:rPr lang="en-AU" baseline="0"/>
                      <a:pPr/>
                      <a:t>[VALUE]</a:t>
                    </a:fld>
                    <a:endParaRPr lang="en-AU" baseline="0"/>
                  </a:p>
                </c:rich>
              </c:tx>
              <c:dLblPos val="bestFit"/>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96F-4A8F-83FE-3F334729096E}"/>
                </c:ext>
              </c:extLst>
            </c:dLbl>
            <c:dLbl>
              <c:idx val="5"/>
              <c:tx>
                <c:rich>
                  <a:bodyPr/>
                  <a:lstStyle/>
                  <a:p>
                    <a:fld id="{C3611D2A-F381-4EBD-8C4A-27B05E9BDBA5}" type="CELLRANGE">
                      <a:rPr lang="en-AU"/>
                      <a:pPr/>
                      <a:t>[CELLRANGE]</a:t>
                    </a:fld>
                    <a:r>
                      <a:rPr lang="en-AU" baseline="0"/>
                      <a:t>, </a:t>
                    </a:r>
                    <a:fld id="{FDD83562-2804-4A3F-BEAA-203419DAEF6D}" type="VALUE">
                      <a:rPr lang="en-AU" baseline="0"/>
                      <a:pPr/>
                      <a:t>[VALUE]</a:t>
                    </a:fld>
                    <a:endParaRPr lang="en-AU" baseline="0"/>
                  </a:p>
                </c:rich>
              </c:tx>
              <c:dLblPos val="bestFit"/>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96F-4A8F-83FE-3F334729096E}"/>
                </c:ext>
              </c:extLst>
            </c:dLbl>
            <c:dLbl>
              <c:idx val="6"/>
              <c:tx>
                <c:rich>
                  <a:bodyPr/>
                  <a:lstStyle/>
                  <a:p>
                    <a:fld id="{1D20A859-2764-43E9-864A-C5241A484357}" type="CELLRANGE">
                      <a:rPr lang="en-AU"/>
                      <a:pPr/>
                      <a:t>[CELLRANGE]</a:t>
                    </a:fld>
                    <a:r>
                      <a:rPr lang="en-AU" baseline="0"/>
                      <a:t>, </a:t>
                    </a:r>
                    <a:fld id="{6ED3BAA8-EE02-4B4B-9710-0F8A41E0A603}" type="VALUE">
                      <a:rPr lang="en-AU" baseline="0"/>
                      <a:pPr/>
                      <a:t>[VALUE]</a:t>
                    </a:fld>
                    <a:endParaRPr lang="en-AU" baseline="0"/>
                  </a:p>
                </c:rich>
              </c:tx>
              <c:dLblPos val="bestFit"/>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96F-4A8F-83FE-3F334729096E}"/>
                </c:ext>
              </c:extLst>
            </c:dLbl>
            <c:dLbl>
              <c:idx val="7"/>
              <c:tx>
                <c:rich>
                  <a:bodyPr/>
                  <a:lstStyle/>
                  <a:p>
                    <a:fld id="{465D023F-627B-498A-87D9-B2F27C478615}" type="CELLRANGE">
                      <a:rPr lang="en-AU"/>
                      <a:pPr/>
                      <a:t>[CELLRANGE]</a:t>
                    </a:fld>
                    <a:r>
                      <a:rPr lang="en-AU" baseline="0"/>
                      <a:t>, </a:t>
                    </a:r>
                    <a:fld id="{89C9CEEC-4117-49A6-B612-3C9AF5B9C140}" type="VALUE">
                      <a:rPr lang="en-AU" baseline="0"/>
                      <a:pPr/>
                      <a:t>[VALUE]</a:t>
                    </a:fld>
                    <a:endParaRPr lang="en-AU" baseline="0"/>
                  </a:p>
                </c:rich>
              </c:tx>
              <c:dLblPos val="bestFit"/>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96F-4A8F-83FE-3F33472909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'FJ workings '!$C$12:$C$19</c:f>
              <c:strCache>
                <c:ptCount val="8"/>
                <c:pt idx="0">
                  <c:v>Energy &amp; Extractives</c:v>
                </c:pt>
                <c:pt idx="1">
                  <c:v>Water</c:v>
                </c:pt>
                <c:pt idx="2">
                  <c:v>Transport</c:v>
                </c:pt>
                <c:pt idx="3">
                  <c:v>Social Infrastructure</c:v>
                </c:pt>
                <c:pt idx="4">
                  <c:v>Digital</c:v>
                </c:pt>
                <c:pt idx="5">
                  <c:v>Environment</c:v>
                </c:pt>
                <c:pt idx="6">
                  <c:v>Security Infrastructure</c:v>
                </c:pt>
                <c:pt idx="7">
                  <c:v>Other</c:v>
                </c:pt>
              </c:strCache>
            </c:strRef>
          </c:cat>
          <c:val>
            <c:numRef>
              <c:f>'FJ workings '!$D$12:$D$19</c:f>
              <c:numCache>
                <c:formatCode>General</c:formatCode>
                <c:ptCount val="8"/>
                <c:pt idx="0">
                  <c:v>52</c:v>
                </c:pt>
                <c:pt idx="1">
                  <c:v>11</c:v>
                </c:pt>
                <c:pt idx="2">
                  <c:v>36</c:v>
                </c:pt>
                <c:pt idx="3">
                  <c:v>5</c:v>
                </c:pt>
                <c:pt idx="4">
                  <c:v>0</c:v>
                </c:pt>
                <c:pt idx="5">
                  <c:v>0</c:v>
                </c:pt>
                <c:pt idx="6">
                  <c:v>0</c:v>
                </c:pt>
                <c:pt idx="7">
                  <c:v>0</c:v>
                </c:pt>
              </c:numCache>
            </c:numRef>
          </c:val>
          <c:extLst>
            <c:ext xmlns:c15="http://schemas.microsoft.com/office/drawing/2012/chart" uri="{02D57815-91ED-43cb-92C2-25804820EDAC}">
              <c15:datalabelsRange>
                <c15:f>'FJ workings '!$C$12:$C$19</c15:f>
                <c15:dlblRangeCache>
                  <c:ptCount val="8"/>
                  <c:pt idx="0">
                    <c:v>Energy &amp; Extractives</c:v>
                  </c:pt>
                  <c:pt idx="1">
                    <c:v>Water</c:v>
                  </c:pt>
                  <c:pt idx="2">
                    <c:v>Transport</c:v>
                  </c:pt>
                  <c:pt idx="3">
                    <c:v>Social Infrastructure</c:v>
                  </c:pt>
                  <c:pt idx="4">
                    <c:v>Digital</c:v>
                  </c:pt>
                  <c:pt idx="5">
                    <c:v>Environment</c:v>
                  </c:pt>
                  <c:pt idx="6">
                    <c:v>Security Infrastructure</c:v>
                  </c:pt>
                  <c:pt idx="7">
                    <c:v>Other</c:v>
                  </c:pt>
                </c15:dlblRangeCache>
              </c15:datalabelsRange>
            </c:ext>
            <c:ext xmlns:c16="http://schemas.microsoft.com/office/drawing/2014/chart" uri="{C3380CC4-5D6E-409C-BE32-E72D297353CC}">
              <c16:uniqueId val="{00000010-B96F-4A8F-83FE-3F334729096E}"/>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Packages by go-to-market timing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ndard"/>
        <c:varyColors val="0"/>
        <c:ser>
          <c:idx val="0"/>
          <c:order val="0"/>
          <c:spPr>
            <a:solidFill>
              <a:schemeClr val="accent1"/>
            </a:solidFill>
            <a:ln>
              <a:noFill/>
            </a:ln>
            <a:effectLst/>
          </c:spPr>
          <c:cat>
            <c:strRef>
              <c:f>'FJ workings '!$C$28:$C$37</c:f>
              <c:strCache>
                <c:ptCount val="10"/>
                <c:pt idx="0">
                  <c:v>Historical</c:v>
                </c:pt>
                <c:pt idx="1">
                  <c:v>Q224</c:v>
                </c:pt>
                <c:pt idx="2">
                  <c:v>Q324</c:v>
                </c:pt>
                <c:pt idx="3">
                  <c:v>Q424</c:v>
                </c:pt>
                <c:pt idx="4">
                  <c:v>Q125</c:v>
                </c:pt>
                <c:pt idx="5">
                  <c:v>Q225</c:v>
                </c:pt>
                <c:pt idx="6">
                  <c:v>Q325</c:v>
                </c:pt>
                <c:pt idx="7">
                  <c:v>Q425</c:v>
                </c:pt>
                <c:pt idx="8">
                  <c:v>Q126</c:v>
                </c:pt>
                <c:pt idx="9">
                  <c:v>Q226</c:v>
                </c:pt>
              </c:strCache>
            </c:strRef>
          </c:cat>
          <c:val>
            <c:numRef>
              <c:f>'FJ workings '!$D$28:$D$37</c:f>
              <c:numCache>
                <c:formatCode>General</c:formatCode>
                <c:ptCount val="10"/>
                <c:pt idx="0">
                  <c:v>0</c:v>
                </c:pt>
                <c:pt idx="1">
                  <c:v>0</c:v>
                </c:pt>
                <c:pt idx="2">
                  <c:v>16</c:v>
                </c:pt>
                <c:pt idx="3">
                  <c:v>31</c:v>
                </c:pt>
                <c:pt idx="4">
                  <c:v>10</c:v>
                </c:pt>
                <c:pt idx="5">
                  <c:v>14</c:v>
                </c:pt>
                <c:pt idx="6">
                  <c:v>11</c:v>
                </c:pt>
                <c:pt idx="7">
                  <c:v>11</c:v>
                </c:pt>
                <c:pt idx="8">
                  <c:v>3</c:v>
                </c:pt>
                <c:pt idx="9">
                  <c:v>4</c:v>
                </c:pt>
              </c:numCache>
            </c:numRef>
          </c:val>
          <c:extLst>
            <c:ext xmlns:c16="http://schemas.microsoft.com/office/drawing/2014/chart" uri="{C3380CC4-5D6E-409C-BE32-E72D297353CC}">
              <c16:uniqueId val="{00000000-1B73-4E87-AF87-77240F3A8498}"/>
            </c:ext>
          </c:extLst>
        </c:ser>
        <c:dLbls>
          <c:showLegendKey val="0"/>
          <c:showVal val="0"/>
          <c:showCatName val="0"/>
          <c:showSerName val="0"/>
          <c:showPercent val="0"/>
          <c:showBubbleSize val="0"/>
        </c:dLbls>
        <c:axId val="290073616"/>
        <c:axId val="290074576"/>
      </c:areaChart>
      <c:catAx>
        <c:axId val="2900736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0074576"/>
        <c:crosses val="autoZero"/>
        <c:auto val="1"/>
        <c:lblAlgn val="ctr"/>
        <c:lblOffset val="100"/>
        <c:noMultiLvlLbl val="0"/>
      </c:catAx>
      <c:valAx>
        <c:axId val="290074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0073616"/>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 of packages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B64-4241-A5A0-5E89134C18D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B64-4241-A5A0-5E89134C18D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B64-4241-A5A0-5E89134C18D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B64-4241-A5A0-5E89134C18D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B64-4241-A5A0-5E89134C18D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B64-4241-A5A0-5E89134C18D0}"/>
              </c:ext>
            </c:extLst>
          </c:dPt>
          <c:cat>
            <c:strRef>
              <c:f>Outputs!$A$11:$A$16</c:f>
              <c:strCache>
                <c:ptCount val="6"/>
                <c:pt idx="0">
                  <c:v>Water Authority of Fiji</c:v>
                </c:pt>
                <c:pt idx="1">
                  <c:v>Fiji Roads Authority</c:v>
                </c:pt>
                <c:pt idx="2">
                  <c:v>Housing Authority</c:v>
                </c:pt>
                <c:pt idx="3">
                  <c:v>Fiji Ports Corporation Limited (FPCL)</c:v>
                </c:pt>
                <c:pt idx="4">
                  <c:v>Fiji Airports</c:v>
                </c:pt>
                <c:pt idx="5">
                  <c:v>Energy Fiji Limited</c:v>
                </c:pt>
              </c:strCache>
            </c:strRef>
          </c:cat>
          <c:val>
            <c:numRef>
              <c:f>Outputs!$B$11:$B$16</c:f>
              <c:numCache>
                <c:formatCode>General</c:formatCode>
                <c:ptCount val="6"/>
                <c:pt idx="0">
                  <c:v>11</c:v>
                </c:pt>
                <c:pt idx="1">
                  <c:v>5</c:v>
                </c:pt>
                <c:pt idx="2">
                  <c:v>5</c:v>
                </c:pt>
                <c:pt idx="3">
                  <c:v>8</c:v>
                </c:pt>
                <c:pt idx="4">
                  <c:v>23</c:v>
                </c:pt>
                <c:pt idx="5">
                  <c:v>52</c:v>
                </c:pt>
              </c:numCache>
            </c:numRef>
          </c:val>
          <c:extLst>
            <c:ext xmlns:c16="http://schemas.microsoft.com/office/drawing/2014/chart" uri="{C3380CC4-5D6E-409C-BE32-E72D297353CC}">
              <c16:uniqueId val="{00000000-513C-455B-B8DF-2DC9A429C6F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 of packages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821-43D7-82A9-D3C358E6D46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821-43D7-82A9-D3C358E6D46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821-43D7-82A9-D3C358E6D46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821-43D7-82A9-D3C358E6D46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821-43D7-82A9-D3C358E6D46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821-43D7-82A9-D3C358E6D466}"/>
              </c:ext>
            </c:extLst>
          </c:dPt>
          <c:cat>
            <c:strRef>
              <c:f>Outputs!$A$11:$A$16</c:f>
              <c:strCache>
                <c:ptCount val="6"/>
                <c:pt idx="0">
                  <c:v>Water Authority of Fiji</c:v>
                </c:pt>
                <c:pt idx="1">
                  <c:v>Fiji Roads Authority</c:v>
                </c:pt>
                <c:pt idx="2">
                  <c:v>Housing Authority</c:v>
                </c:pt>
                <c:pt idx="3">
                  <c:v>Fiji Ports Corporation Limited (FPCL)</c:v>
                </c:pt>
                <c:pt idx="4">
                  <c:v>Fiji Airports</c:v>
                </c:pt>
                <c:pt idx="5">
                  <c:v>Energy Fiji Limited</c:v>
                </c:pt>
              </c:strCache>
            </c:strRef>
          </c:cat>
          <c:val>
            <c:numRef>
              <c:f>Outputs!$C$11:$C$16</c:f>
              <c:numCache>
                <c:formatCode>_-"$"* #,##0_-;\-"$"* #,##0_-;_-"$"* "-"??_-;_-@_-</c:formatCode>
                <c:ptCount val="6"/>
                <c:pt idx="0">
                  <c:v>187370000</c:v>
                </c:pt>
                <c:pt idx="1">
                  <c:v>255020000</c:v>
                </c:pt>
                <c:pt idx="2">
                  <c:v>100000000</c:v>
                </c:pt>
                <c:pt idx="3">
                  <c:v>21414000</c:v>
                </c:pt>
                <c:pt idx="4">
                  <c:v>83566938</c:v>
                </c:pt>
                <c:pt idx="5">
                  <c:v>97164387.999999985</c:v>
                </c:pt>
              </c:numCache>
            </c:numRef>
          </c:val>
          <c:extLst>
            <c:ext xmlns:c16="http://schemas.microsoft.com/office/drawing/2014/chart" uri="{C3380CC4-5D6E-409C-BE32-E72D297353CC}">
              <c16:uniqueId val="{00000000-A6A2-4A25-A470-05F5B8C2E3E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Outputs!$A$44:$A$57</c:f>
              <c:strCache>
                <c:ptCount val="14"/>
                <c:pt idx="0">
                  <c:v>Q324</c:v>
                </c:pt>
                <c:pt idx="1">
                  <c:v>Q424</c:v>
                </c:pt>
                <c:pt idx="2">
                  <c:v>Q125</c:v>
                </c:pt>
                <c:pt idx="3">
                  <c:v>Q225</c:v>
                </c:pt>
                <c:pt idx="4">
                  <c:v>Q325</c:v>
                </c:pt>
                <c:pt idx="5">
                  <c:v>Q425</c:v>
                </c:pt>
                <c:pt idx="6">
                  <c:v>Q126</c:v>
                </c:pt>
                <c:pt idx="7">
                  <c:v>Q226</c:v>
                </c:pt>
                <c:pt idx="8">
                  <c:v>Q326</c:v>
                </c:pt>
                <c:pt idx="9">
                  <c:v>Q426</c:v>
                </c:pt>
                <c:pt idx="10">
                  <c:v>Q127</c:v>
                </c:pt>
                <c:pt idx="11">
                  <c:v>Q227</c:v>
                </c:pt>
                <c:pt idx="12">
                  <c:v>Q327</c:v>
                </c:pt>
                <c:pt idx="13">
                  <c:v>TBC</c:v>
                </c:pt>
              </c:strCache>
            </c:strRef>
          </c:cat>
          <c:val>
            <c:numRef>
              <c:f>Outputs!$B$44:$B$57</c:f>
              <c:numCache>
                <c:formatCode>General</c:formatCode>
                <c:ptCount val="14"/>
                <c:pt idx="0">
                  <c:v>16</c:v>
                </c:pt>
                <c:pt idx="1">
                  <c:v>31</c:v>
                </c:pt>
                <c:pt idx="2">
                  <c:v>10</c:v>
                </c:pt>
                <c:pt idx="3">
                  <c:v>14</c:v>
                </c:pt>
                <c:pt idx="4">
                  <c:v>11</c:v>
                </c:pt>
                <c:pt idx="5">
                  <c:v>11</c:v>
                </c:pt>
                <c:pt idx="6">
                  <c:v>3</c:v>
                </c:pt>
                <c:pt idx="7">
                  <c:v>4</c:v>
                </c:pt>
                <c:pt idx="8">
                  <c:v>0</c:v>
                </c:pt>
                <c:pt idx="9">
                  <c:v>1</c:v>
                </c:pt>
                <c:pt idx="10">
                  <c:v>1</c:v>
                </c:pt>
                <c:pt idx="11">
                  <c:v>0</c:v>
                </c:pt>
                <c:pt idx="12">
                  <c:v>1</c:v>
                </c:pt>
                <c:pt idx="13">
                  <c:v>1</c:v>
                </c:pt>
              </c:numCache>
            </c:numRef>
          </c:val>
          <c:extLst>
            <c:ext xmlns:c16="http://schemas.microsoft.com/office/drawing/2014/chart" uri="{C3380CC4-5D6E-409C-BE32-E72D297353CC}">
              <c16:uniqueId val="{00000000-AB89-443D-B5D5-9C25749423D5}"/>
            </c:ext>
          </c:extLst>
        </c:ser>
        <c:dLbls>
          <c:showLegendKey val="0"/>
          <c:showVal val="0"/>
          <c:showCatName val="0"/>
          <c:showSerName val="0"/>
          <c:showPercent val="0"/>
          <c:showBubbleSize val="0"/>
        </c:dLbls>
        <c:gapWidth val="150"/>
        <c:axId val="364616959"/>
        <c:axId val="364627039"/>
      </c:barChart>
      <c:lineChart>
        <c:grouping val="standard"/>
        <c:varyColors val="0"/>
        <c:ser>
          <c:idx val="1"/>
          <c:order val="1"/>
          <c:spPr>
            <a:ln w="28575" cap="rnd">
              <a:solidFill>
                <a:schemeClr val="accent2"/>
              </a:solidFill>
              <a:round/>
            </a:ln>
            <a:effectLst/>
          </c:spPr>
          <c:marker>
            <c:symbol val="none"/>
          </c:marker>
          <c:cat>
            <c:strRef>
              <c:f>Outputs!$A$44:$A$57</c:f>
              <c:strCache>
                <c:ptCount val="14"/>
                <c:pt idx="0">
                  <c:v>Q324</c:v>
                </c:pt>
                <c:pt idx="1">
                  <c:v>Q424</c:v>
                </c:pt>
                <c:pt idx="2">
                  <c:v>Q125</c:v>
                </c:pt>
                <c:pt idx="3">
                  <c:v>Q225</c:v>
                </c:pt>
                <c:pt idx="4">
                  <c:v>Q325</c:v>
                </c:pt>
                <c:pt idx="5">
                  <c:v>Q425</c:v>
                </c:pt>
                <c:pt idx="6">
                  <c:v>Q126</c:v>
                </c:pt>
                <c:pt idx="7">
                  <c:v>Q226</c:v>
                </c:pt>
                <c:pt idx="8">
                  <c:v>Q326</c:v>
                </c:pt>
                <c:pt idx="9">
                  <c:v>Q426</c:v>
                </c:pt>
                <c:pt idx="10">
                  <c:v>Q127</c:v>
                </c:pt>
                <c:pt idx="11">
                  <c:v>Q227</c:v>
                </c:pt>
                <c:pt idx="12">
                  <c:v>Q327</c:v>
                </c:pt>
                <c:pt idx="13">
                  <c:v>TBC</c:v>
                </c:pt>
              </c:strCache>
            </c:strRef>
          </c:cat>
          <c:val>
            <c:numRef>
              <c:f>Outputs!$C$44:$C$57</c:f>
              <c:numCache>
                <c:formatCode>_-"$"* #,##0_-;\-"$"* #,##0_-;_-"$"* "-"??_-;_-@_-</c:formatCode>
                <c:ptCount val="14"/>
                <c:pt idx="0">
                  <c:v>91184429.799999997</c:v>
                </c:pt>
                <c:pt idx="1">
                  <c:v>333611154.60000002</c:v>
                </c:pt>
                <c:pt idx="2">
                  <c:v>27214866.399999999</c:v>
                </c:pt>
                <c:pt idx="3">
                  <c:v>26904781.200000003</c:v>
                </c:pt>
                <c:pt idx="4">
                  <c:v>204567939.80000001</c:v>
                </c:pt>
                <c:pt idx="5">
                  <c:v>6156256.4000000004</c:v>
                </c:pt>
                <c:pt idx="6">
                  <c:v>24248325</c:v>
                </c:pt>
                <c:pt idx="7">
                  <c:v>1756773.2</c:v>
                </c:pt>
                <c:pt idx="8">
                  <c:v>0</c:v>
                </c:pt>
                <c:pt idx="9">
                  <c:v>217100</c:v>
                </c:pt>
                <c:pt idx="10">
                  <c:v>23836711.599999998</c:v>
                </c:pt>
                <c:pt idx="11">
                  <c:v>0</c:v>
                </c:pt>
                <c:pt idx="12">
                  <c:v>4836987.9999999991</c:v>
                </c:pt>
                <c:pt idx="13">
                  <c:v>0</c:v>
                </c:pt>
              </c:numCache>
            </c:numRef>
          </c:val>
          <c:smooth val="0"/>
          <c:extLst>
            <c:ext xmlns:c16="http://schemas.microsoft.com/office/drawing/2014/chart" uri="{C3380CC4-5D6E-409C-BE32-E72D297353CC}">
              <c16:uniqueId val="{00000001-AB89-443D-B5D5-9C25749423D5}"/>
            </c:ext>
          </c:extLst>
        </c:ser>
        <c:dLbls>
          <c:showLegendKey val="0"/>
          <c:showVal val="0"/>
          <c:showCatName val="0"/>
          <c:showSerName val="0"/>
          <c:showPercent val="0"/>
          <c:showBubbleSize val="0"/>
        </c:dLbls>
        <c:marker val="1"/>
        <c:smooth val="0"/>
        <c:axId val="314441007"/>
        <c:axId val="314440527"/>
      </c:lineChart>
      <c:catAx>
        <c:axId val="3144410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4440527"/>
        <c:crosses val="autoZero"/>
        <c:auto val="1"/>
        <c:lblAlgn val="ctr"/>
        <c:lblOffset val="100"/>
        <c:noMultiLvlLbl val="0"/>
      </c:catAx>
      <c:valAx>
        <c:axId val="31444052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4441007"/>
        <c:crosses val="autoZero"/>
        <c:crossBetween val="between"/>
      </c:valAx>
      <c:valAx>
        <c:axId val="364627039"/>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4616959"/>
        <c:crosses val="max"/>
        <c:crossBetween val="between"/>
      </c:valAx>
      <c:catAx>
        <c:axId val="364616959"/>
        <c:scaling>
          <c:orientation val="minMax"/>
        </c:scaling>
        <c:delete val="1"/>
        <c:axPos val="b"/>
        <c:numFmt formatCode="General" sourceLinked="1"/>
        <c:majorTickMark val="out"/>
        <c:minorTickMark val="none"/>
        <c:tickLblPos val="nextTo"/>
        <c:crossAx val="36462703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Outputs!$A$77:$A$90</c:f>
              <c:strCache>
                <c:ptCount val="14"/>
                <c:pt idx="0">
                  <c:v>Q324</c:v>
                </c:pt>
                <c:pt idx="1">
                  <c:v>Q424</c:v>
                </c:pt>
                <c:pt idx="2">
                  <c:v>Q125</c:v>
                </c:pt>
                <c:pt idx="3">
                  <c:v>Q225</c:v>
                </c:pt>
                <c:pt idx="4">
                  <c:v>Q325</c:v>
                </c:pt>
                <c:pt idx="5">
                  <c:v>Q425</c:v>
                </c:pt>
                <c:pt idx="6">
                  <c:v>Q126</c:v>
                </c:pt>
                <c:pt idx="7">
                  <c:v>Q226</c:v>
                </c:pt>
                <c:pt idx="8">
                  <c:v>Q326</c:v>
                </c:pt>
                <c:pt idx="9">
                  <c:v>Q426</c:v>
                </c:pt>
                <c:pt idx="10">
                  <c:v>Q127</c:v>
                </c:pt>
                <c:pt idx="11">
                  <c:v>Q227</c:v>
                </c:pt>
                <c:pt idx="12">
                  <c:v>Q327</c:v>
                </c:pt>
                <c:pt idx="13">
                  <c:v>TBC</c:v>
                </c:pt>
              </c:strCache>
            </c:strRef>
          </c:cat>
          <c:val>
            <c:numRef>
              <c:f>Outputs!$B$77:$B$90</c:f>
              <c:numCache>
                <c:formatCode>General</c:formatCode>
                <c:ptCount val="14"/>
                <c:pt idx="0">
                  <c:v>6</c:v>
                </c:pt>
                <c:pt idx="1">
                  <c:v>0</c:v>
                </c:pt>
                <c:pt idx="2">
                  <c:v>1</c:v>
                </c:pt>
                <c:pt idx="3">
                  <c:v>1</c:v>
                </c:pt>
                <c:pt idx="4">
                  <c:v>3</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D1AA-46ED-8594-283E832E9BD0}"/>
            </c:ext>
          </c:extLst>
        </c:ser>
        <c:dLbls>
          <c:showLegendKey val="0"/>
          <c:showVal val="0"/>
          <c:showCatName val="0"/>
          <c:showSerName val="0"/>
          <c:showPercent val="0"/>
          <c:showBubbleSize val="0"/>
        </c:dLbls>
        <c:gapWidth val="150"/>
        <c:axId val="1413362223"/>
        <c:axId val="1413364623"/>
      </c:barChart>
      <c:lineChart>
        <c:grouping val="standard"/>
        <c:varyColors val="0"/>
        <c:ser>
          <c:idx val="1"/>
          <c:order val="1"/>
          <c:spPr>
            <a:ln w="28575" cap="rnd">
              <a:solidFill>
                <a:schemeClr val="accent2"/>
              </a:solidFill>
              <a:round/>
            </a:ln>
            <a:effectLst/>
          </c:spPr>
          <c:marker>
            <c:symbol val="none"/>
          </c:marker>
          <c:cat>
            <c:strRef>
              <c:f>Outputs!$A$77:$A$90</c:f>
              <c:strCache>
                <c:ptCount val="14"/>
                <c:pt idx="0">
                  <c:v>Q324</c:v>
                </c:pt>
                <c:pt idx="1">
                  <c:v>Q424</c:v>
                </c:pt>
                <c:pt idx="2">
                  <c:v>Q125</c:v>
                </c:pt>
                <c:pt idx="3">
                  <c:v>Q225</c:v>
                </c:pt>
                <c:pt idx="4">
                  <c:v>Q325</c:v>
                </c:pt>
                <c:pt idx="5">
                  <c:v>Q425</c:v>
                </c:pt>
                <c:pt idx="6">
                  <c:v>Q126</c:v>
                </c:pt>
                <c:pt idx="7">
                  <c:v>Q226</c:v>
                </c:pt>
                <c:pt idx="8">
                  <c:v>Q326</c:v>
                </c:pt>
                <c:pt idx="9">
                  <c:v>Q426</c:v>
                </c:pt>
                <c:pt idx="10">
                  <c:v>Q127</c:v>
                </c:pt>
                <c:pt idx="11">
                  <c:v>Q227</c:v>
                </c:pt>
                <c:pt idx="12">
                  <c:v>Q327</c:v>
                </c:pt>
                <c:pt idx="13">
                  <c:v>TBC</c:v>
                </c:pt>
              </c:strCache>
            </c:strRef>
          </c:cat>
          <c:val>
            <c:numRef>
              <c:f>Outputs!$C$77:$C$90</c:f>
              <c:numCache>
                <c:formatCode>_-"$"* #,##0_-;\-"$"* #,##0_-;_-"$"* "-"??_-;_-@_-</c:formatCode>
                <c:ptCount val="14"/>
                <c:pt idx="0">
                  <c:v>25470000</c:v>
                </c:pt>
                <c:pt idx="1">
                  <c:v>0</c:v>
                </c:pt>
                <c:pt idx="2">
                  <c:v>200000</c:v>
                </c:pt>
                <c:pt idx="3">
                  <c:v>10400000</c:v>
                </c:pt>
                <c:pt idx="4">
                  <c:v>151300000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D1AA-46ED-8594-283E832E9BD0}"/>
            </c:ext>
          </c:extLst>
        </c:ser>
        <c:dLbls>
          <c:showLegendKey val="0"/>
          <c:showVal val="0"/>
          <c:showCatName val="0"/>
          <c:showSerName val="0"/>
          <c:showPercent val="0"/>
          <c:showBubbleSize val="0"/>
        </c:dLbls>
        <c:marker val="1"/>
        <c:smooth val="0"/>
        <c:axId val="1281044047"/>
        <c:axId val="1281041167"/>
      </c:lineChart>
      <c:catAx>
        <c:axId val="1281044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1041167"/>
        <c:crosses val="autoZero"/>
        <c:auto val="1"/>
        <c:lblAlgn val="ctr"/>
        <c:lblOffset val="100"/>
        <c:noMultiLvlLbl val="0"/>
      </c:catAx>
      <c:valAx>
        <c:axId val="128104116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1044047"/>
        <c:crosses val="autoZero"/>
        <c:crossBetween val="between"/>
      </c:valAx>
      <c:valAx>
        <c:axId val="1413364623"/>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3362223"/>
        <c:crosses val="max"/>
        <c:crossBetween val="between"/>
      </c:valAx>
      <c:catAx>
        <c:axId val="1413362223"/>
        <c:scaling>
          <c:orientation val="minMax"/>
        </c:scaling>
        <c:delete val="1"/>
        <c:axPos val="b"/>
        <c:numFmt formatCode="General" sourceLinked="1"/>
        <c:majorTickMark val="out"/>
        <c:minorTickMark val="none"/>
        <c:tickLblPos val="nextTo"/>
        <c:crossAx val="1413364623"/>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Outputs!$A$98:$A$111</c:f>
              <c:strCache>
                <c:ptCount val="14"/>
                <c:pt idx="0">
                  <c:v>Q324</c:v>
                </c:pt>
                <c:pt idx="1">
                  <c:v>Q424</c:v>
                </c:pt>
                <c:pt idx="2">
                  <c:v>Q125</c:v>
                </c:pt>
                <c:pt idx="3">
                  <c:v>Q225</c:v>
                </c:pt>
                <c:pt idx="4">
                  <c:v>Q325</c:v>
                </c:pt>
                <c:pt idx="5">
                  <c:v>Q425</c:v>
                </c:pt>
                <c:pt idx="6">
                  <c:v>Q126</c:v>
                </c:pt>
                <c:pt idx="7">
                  <c:v>Q226</c:v>
                </c:pt>
                <c:pt idx="8">
                  <c:v>Q326</c:v>
                </c:pt>
                <c:pt idx="9">
                  <c:v>Q426</c:v>
                </c:pt>
                <c:pt idx="10">
                  <c:v>Q127</c:v>
                </c:pt>
                <c:pt idx="11">
                  <c:v>Q227</c:v>
                </c:pt>
                <c:pt idx="12">
                  <c:v>Q327</c:v>
                </c:pt>
                <c:pt idx="13">
                  <c:v>TBC</c:v>
                </c:pt>
              </c:strCache>
            </c:strRef>
          </c:cat>
          <c:val>
            <c:numRef>
              <c:f>Outputs!$B$98:$B$111</c:f>
              <c:numCache>
                <c:formatCode>General</c:formatCode>
                <c:ptCount val="14"/>
                <c:pt idx="0">
                  <c:v>1</c:v>
                </c:pt>
                <c:pt idx="1">
                  <c:v>4</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E119-4CCC-8382-C329E13E54D0}"/>
            </c:ext>
          </c:extLst>
        </c:ser>
        <c:dLbls>
          <c:showLegendKey val="0"/>
          <c:showVal val="0"/>
          <c:showCatName val="0"/>
          <c:showSerName val="0"/>
          <c:showPercent val="0"/>
          <c:showBubbleSize val="0"/>
        </c:dLbls>
        <c:gapWidth val="150"/>
        <c:axId val="1413362223"/>
        <c:axId val="1413364623"/>
      </c:barChart>
      <c:lineChart>
        <c:grouping val="standard"/>
        <c:varyColors val="0"/>
        <c:ser>
          <c:idx val="1"/>
          <c:order val="1"/>
          <c:spPr>
            <a:ln w="28575" cap="rnd">
              <a:solidFill>
                <a:schemeClr val="accent2"/>
              </a:solidFill>
              <a:round/>
            </a:ln>
            <a:effectLst/>
          </c:spPr>
          <c:marker>
            <c:symbol val="none"/>
          </c:marker>
          <c:cat>
            <c:strRef>
              <c:f>Outputs!$A$98:$A$111</c:f>
              <c:strCache>
                <c:ptCount val="14"/>
                <c:pt idx="0">
                  <c:v>Q324</c:v>
                </c:pt>
                <c:pt idx="1">
                  <c:v>Q424</c:v>
                </c:pt>
                <c:pt idx="2">
                  <c:v>Q125</c:v>
                </c:pt>
                <c:pt idx="3">
                  <c:v>Q225</c:v>
                </c:pt>
                <c:pt idx="4">
                  <c:v>Q325</c:v>
                </c:pt>
                <c:pt idx="5">
                  <c:v>Q425</c:v>
                </c:pt>
                <c:pt idx="6">
                  <c:v>Q126</c:v>
                </c:pt>
                <c:pt idx="7">
                  <c:v>Q226</c:v>
                </c:pt>
                <c:pt idx="8">
                  <c:v>Q326</c:v>
                </c:pt>
                <c:pt idx="9">
                  <c:v>Q426</c:v>
                </c:pt>
                <c:pt idx="10">
                  <c:v>Q127</c:v>
                </c:pt>
                <c:pt idx="11">
                  <c:v>Q227</c:v>
                </c:pt>
                <c:pt idx="12">
                  <c:v>Q327</c:v>
                </c:pt>
                <c:pt idx="13">
                  <c:v>TBC</c:v>
                </c:pt>
              </c:strCache>
            </c:strRef>
          </c:cat>
          <c:val>
            <c:numRef>
              <c:f>Outputs!$C$98:$C$111</c:f>
              <c:numCache>
                <c:formatCode>_-"$"* #,##0_-;\-"$"* #,##0_-;_-"$"* "-"??_-;_-@_-</c:formatCode>
                <c:ptCount val="14"/>
                <c:pt idx="0">
                  <c:v>1000000</c:v>
                </c:pt>
                <c:pt idx="1">
                  <c:v>254020000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E119-4CCC-8382-C329E13E54D0}"/>
            </c:ext>
          </c:extLst>
        </c:ser>
        <c:dLbls>
          <c:showLegendKey val="0"/>
          <c:showVal val="0"/>
          <c:showCatName val="0"/>
          <c:showSerName val="0"/>
          <c:showPercent val="0"/>
          <c:showBubbleSize val="0"/>
        </c:dLbls>
        <c:marker val="1"/>
        <c:smooth val="0"/>
        <c:axId val="1281044047"/>
        <c:axId val="1281041167"/>
      </c:lineChart>
      <c:catAx>
        <c:axId val="1281044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1041167"/>
        <c:crosses val="autoZero"/>
        <c:auto val="1"/>
        <c:lblAlgn val="ctr"/>
        <c:lblOffset val="100"/>
        <c:noMultiLvlLbl val="0"/>
      </c:catAx>
      <c:valAx>
        <c:axId val="128104116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1044047"/>
        <c:crosses val="autoZero"/>
        <c:crossBetween val="between"/>
      </c:valAx>
      <c:valAx>
        <c:axId val="1413364623"/>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3362223"/>
        <c:crosses val="max"/>
        <c:crossBetween val="between"/>
      </c:valAx>
      <c:catAx>
        <c:axId val="1413362223"/>
        <c:scaling>
          <c:orientation val="minMax"/>
        </c:scaling>
        <c:delete val="1"/>
        <c:axPos val="b"/>
        <c:numFmt formatCode="General" sourceLinked="1"/>
        <c:majorTickMark val="out"/>
        <c:minorTickMark val="none"/>
        <c:tickLblPos val="nextTo"/>
        <c:crossAx val="1413364623"/>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Outputs!$A$120:$A$133</c:f>
              <c:strCache>
                <c:ptCount val="14"/>
                <c:pt idx="0">
                  <c:v>Q324</c:v>
                </c:pt>
                <c:pt idx="1">
                  <c:v>Q424</c:v>
                </c:pt>
                <c:pt idx="2">
                  <c:v>Q125</c:v>
                </c:pt>
                <c:pt idx="3">
                  <c:v>Q225</c:v>
                </c:pt>
                <c:pt idx="4">
                  <c:v>Q325</c:v>
                </c:pt>
                <c:pt idx="5">
                  <c:v>Q425</c:v>
                </c:pt>
                <c:pt idx="6">
                  <c:v>Q126</c:v>
                </c:pt>
                <c:pt idx="7">
                  <c:v>Q226</c:v>
                </c:pt>
                <c:pt idx="8">
                  <c:v>Q326</c:v>
                </c:pt>
                <c:pt idx="9">
                  <c:v>Q426</c:v>
                </c:pt>
                <c:pt idx="10">
                  <c:v>Q127</c:v>
                </c:pt>
                <c:pt idx="11">
                  <c:v>Q227</c:v>
                </c:pt>
                <c:pt idx="12">
                  <c:v>Q327</c:v>
                </c:pt>
                <c:pt idx="13">
                  <c:v>TBC</c:v>
                </c:pt>
              </c:strCache>
            </c:strRef>
          </c:cat>
          <c:val>
            <c:numRef>
              <c:f>Outputs!$B$120:$B$133</c:f>
              <c:numCache>
                <c:formatCode>General</c:formatCode>
                <c:ptCount val="14"/>
                <c:pt idx="0">
                  <c:v>0</c:v>
                </c:pt>
                <c:pt idx="1">
                  <c:v>2</c:v>
                </c:pt>
                <c:pt idx="2">
                  <c:v>0</c:v>
                </c:pt>
                <c:pt idx="3">
                  <c:v>0</c:v>
                </c:pt>
                <c:pt idx="4">
                  <c:v>2</c:v>
                </c:pt>
                <c:pt idx="5">
                  <c:v>0</c:v>
                </c:pt>
                <c:pt idx="6">
                  <c:v>1</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2CC8-4671-A458-DE6D84660A68}"/>
            </c:ext>
          </c:extLst>
        </c:ser>
        <c:dLbls>
          <c:showLegendKey val="0"/>
          <c:showVal val="0"/>
          <c:showCatName val="0"/>
          <c:showSerName val="0"/>
          <c:showPercent val="0"/>
          <c:showBubbleSize val="0"/>
        </c:dLbls>
        <c:gapWidth val="150"/>
        <c:axId val="1413362223"/>
        <c:axId val="1413364623"/>
      </c:barChart>
      <c:lineChart>
        <c:grouping val="standard"/>
        <c:varyColors val="0"/>
        <c:ser>
          <c:idx val="1"/>
          <c:order val="1"/>
          <c:spPr>
            <a:ln w="28575" cap="rnd">
              <a:solidFill>
                <a:schemeClr val="accent2"/>
              </a:solidFill>
              <a:round/>
            </a:ln>
            <a:effectLst/>
          </c:spPr>
          <c:marker>
            <c:symbol val="none"/>
          </c:marker>
          <c:cat>
            <c:strRef>
              <c:f>Outputs!$A$120:$A$133</c:f>
              <c:strCache>
                <c:ptCount val="14"/>
                <c:pt idx="0">
                  <c:v>Q324</c:v>
                </c:pt>
                <c:pt idx="1">
                  <c:v>Q424</c:v>
                </c:pt>
                <c:pt idx="2">
                  <c:v>Q125</c:v>
                </c:pt>
                <c:pt idx="3">
                  <c:v>Q225</c:v>
                </c:pt>
                <c:pt idx="4">
                  <c:v>Q325</c:v>
                </c:pt>
                <c:pt idx="5">
                  <c:v>Q425</c:v>
                </c:pt>
                <c:pt idx="6">
                  <c:v>Q126</c:v>
                </c:pt>
                <c:pt idx="7">
                  <c:v>Q226</c:v>
                </c:pt>
                <c:pt idx="8">
                  <c:v>Q326</c:v>
                </c:pt>
                <c:pt idx="9">
                  <c:v>Q426</c:v>
                </c:pt>
                <c:pt idx="10">
                  <c:v>Q127</c:v>
                </c:pt>
                <c:pt idx="11">
                  <c:v>Q227</c:v>
                </c:pt>
                <c:pt idx="12">
                  <c:v>Q327</c:v>
                </c:pt>
                <c:pt idx="13">
                  <c:v>TBC</c:v>
                </c:pt>
              </c:strCache>
            </c:strRef>
          </c:cat>
          <c:val>
            <c:numRef>
              <c:f>Outputs!$C$120:$C$133</c:f>
              <c:numCache>
                <c:formatCode>_-"$"* #,##0_-;\-"$"* #,##0_-;_-"$"* "-"??_-;_-@_-</c:formatCode>
                <c:ptCount val="14"/>
                <c:pt idx="0">
                  <c:v>0</c:v>
                </c:pt>
                <c:pt idx="1">
                  <c:v>40000000</c:v>
                </c:pt>
                <c:pt idx="2">
                  <c:v>0</c:v>
                </c:pt>
                <c:pt idx="3">
                  <c:v>0</c:v>
                </c:pt>
                <c:pt idx="4">
                  <c:v>40000000</c:v>
                </c:pt>
                <c:pt idx="5">
                  <c:v>0</c:v>
                </c:pt>
                <c:pt idx="6">
                  <c:v>20000000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2CC8-4671-A458-DE6D84660A68}"/>
            </c:ext>
          </c:extLst>
        </c:ser>
        <c:dLbls>
          <c:showLegendKey val="0"/>
          <c:showVal val="0"/>
          <c:showCatName val="0"/>
          <c:showSerName val="0"/>
          <c:showPercent val="0"/>
          <c:showBubbleSize val="0"/>
        </c:dLbls>
        <c:marker val="1"/>
        <c:smooth val="0"/>
        <c:axId val="1281044047"/>
        <c:axId val="1281041167"/>
      </c:lineChart>
      <c:catAx>
        <c:axId val="1281044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1041167"/>
        <c:crosses val="autoZero"/>
        <c:auto val="1"/>
        <c:lblAlgn val="ctr"/>
        <c:lblOffset val="100"/>
        <c:noMultiLvlLbl val="0"/>
      </c:catAx>
      <c:valAx>
        <c:axId val="128104116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1044047"/>
        <c:crosses val="autoZero"/>
        <c:crossBetween val="between"/>
      </c:valAx>
      <c:valAx>
        <c:axId val="1413364623"/>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3362223"/>
        <c:crosses val="max"/>
        <c:crossBetween val="between"/>
      </c:valAx>
      <c:catAx>
        <c:axId val="1413362223"/>
        <c:scaling>
          <c:orientation val="minMax"/>
        </c:scaling>
        <c:delete val="1"/>
        <c:axPos val="b"/>
        <c:numFmt formatCode="General" sourceLinked="1"/>
        <c:majorTickMark val="out"/>
        <c:minorTickMark val="none"/>
        <c:tickLblPos val="nextTo"/>
        <c:crossAx val="1413364623"/>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Outputs!$A$142:$A$155</c:f>
              <c:strCache>
                <c:ptCount val="14"/>
                <c:pt idx="0">
                  <c:v>Q324</c:v>
                </c:pt>
                <c:pt idx="1">
                  <c:v>Q424</c:v>
                </c:pt>
                <c:pt idx="2">
                  <c:v>Q125</c:v>
                </c:pt>
                <c:pt idx="3">
                  <c:v>Q225</c:v>
                </c:pt>
                <c:pt idx="4">
                  <c:v>Q325</c:v>
                </c:pt>
                <c:pt idx="5">
                  <c:v>Q425</c:v>
                </c:pt>
                <c:pt idx="6">
                  <c:v>Q126</c:v>
                </c:pt>
                <c:pt idx="7">
                  <c:v>Q226</c:v>
                </c:pt>
                <c:pt idx="8">
                  <c:v>Q326</c:v>
                </c:pt>
                <c:pt idx="9">
                  <c:v>Q426</c:v>
                </c:pt>
                <c:pt idx="10">
                  <c:v>Q127</c:v>
                </c:pt>
                <c:pt idx="11">
                  <c:v>Q227</c:v>
                </c:pt>
                <c:pt idx="12">
                  <c:v>Q327</c:v>
                </c:pt>
                <c:pt idx="13">
                  <c:v>TBC</c:v>
                </c:pt>
              </c:strCache>
            </c:strRef>
          </c:cat>
          <c:val>
            <c:numRef>
              <c:f>Outputs!$B$142:$B$155</c:f>
              <c:numCache>
                <c:formatCode>General</c:formatCode>
                <c:ptCount val="14"/>
                <c:pt idx="0">
                  <c:v>0</c:v>
                </c:pt>
                <c:pt idx="1">
                  <c:v>2</c:v>
                </c:pt>
                <c:pt idx="2">
                  <c:v>2</c:v>
                </c:pt>
                <c:pt idx="3">
                  <c:v>2</c:v>
                </c:pt>
                <c:pt idx="4">
                  <c:v>0</c:v>
                </c:pt>
                <c:pt idx="5">
                  <c:v>0</c:v>
                </c:pt>
                <c:pt idx="6">
                  <c:v>1</c:v>
                </c:pt>
                <c:pt idx="7">
                  <c:v>0</c:v>
                </c:pt>
                <c:pt idx="8">
                  <c:v>0</c:v>
                </c:pt>
                <c:pt idx="9">
                  <c:v>0</c:v>
                </c:pt>
                <c:pt idx="10">
                  <c:v>0</c:v>
                </c:pt>
                <c:pt idx="11">
                  <c:v>0</c:v>
                </c:pt>
                <c:pt idx="12">
                  <c:v>0</c:v>
                </c:pt>
                <c:pt idx="13">
                  <c:v>1</c:v>
                </c:pt>
              </c:numCache>
            </c:numRef>
          </c:val>
          <c:extLst>
            <c:ext xmlns:c16="http://schemas.microsoft.com/office/drawing/2014/chart" uri="{C3380CC4-5D6E-409C-BE32-E72D297353CC}">
              <c16:uniqueId val="{00000000-0CC6-4840-AA2A-42869090E2A6}"/>
            </c:ext>
          </c:extLst>
        </c:ser>
        <c:dLbls>
          <c:showLegendKey val="0"/>
          <c:showVal val="0"/>
          <c:showCatName val="0"/>
          <c:showSerName val="0"/>
          <c:showPercent val="0"/>
          <c:showBubbleSize val="0"/>
        </c:dLbls>
        <c:gapWidth val="150"/>
        <c:axId val="1413362223"/>
        <c:axId val="1413364623"/>
      </c:barChart>
      <c:lineChart>
        <c:grouping val="standard"/>
        <c:varyColors val="0"/>
        <c:ser>
          <c:idx val="1"/>
          <c:order val="1"/>
          <c:spPr>
            <a:ln w="28575" cap="rnd">
              <a:solidFill>
                <a:schemeClr val="accent2"/>
              </a:solidFill>
              <a:round/>
            </a:ln>
            <a:effectLst/>
          </c:spPr>
          <c:marker>
            <c:symbol val="none"/>
          </c:marker>
          <c:cat>
            <c:strRef>
              <c:f>Outputs!$A$142:$A$155</c:f>
              <c:strCache>
                <c:ptCount val="14"/>
                <c:pt idx="0">
                  <c:v>Q324</c:v>
                </c:pt>
                <c:pt idx="1">
                  <c:v>Q424</c:v>
                </c:pt>
                <c:pt idx="2">
                  <c:v>Q125</c:v>
                </c:pt>
                <c:pt idx="3">
                  <c:v>Q225</c:v>
                </c:pt>
                <c:pt idx="4">
                  <c:v>Q325</c:v>
                </c:pt>
                <c:pt idx="5">
                  <c:v>Q425</c:v>
                </c:pt>
                <c:pt idx="6">
                  <c:v>Q126</c:v>
                </c:pt>
                <c:pt idx="7">
                  <c:v>Q226</c:v>
                </c:pt>
                <c:pt idx="8">
                  <c:v>Q326</c:v>
                </c:pt>
                <c:pt idx="9">
                  <c:v>Q426</c:v>
                </c:pt>
                <c:pt idx="10">
                  <c:v>Q127</c:v>
                </c:pt>
                <c:pt idx="11">
                  <c:v>Q227</c:v>
                </c:pt>
                <c:pt idx="12">
                  <c:v>Q327</c:v>
                </c:pt>
                <c:pt idx="13">
                  <c:v>TBC</c:v>
                </c:pt>
              </c:strCache>
            </c:strRef>
          </c:cat>
          <c:val>
            <c:numRef>
              <c:f>Outputs!$C$142:$C$155</c:f>
              <c:numCache>
                <c:formatCode>_-"$"* #,##0_-;\-"$"* #,##0_-;_-"$"* "-"??_-;_-@_-</c:formatCode>
                <c:ptCount val="14"/>
                <c:pt idx="0">
                  <c:v>0</c:v>
                </c:pt>
                <c:pt idx="1">
                  <c:v>618000</c:v>
                </c:pt>
                <c:pt idx="2">
                  <c:v>12596000</c:v>
                </c:pt>
                <c:pt idx="3">
                  <c:v>5200000</c:v>
                </c:pt>
                <c:pt idx="4">
                  <c:v>0</c:v>
                </c:pt>
                <c:pt idx="5">
                  <c:v>0</c:v>
                </c:pt>
                <c:pt idx="6">
                  <c:v>3000000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0CC6-4840-AA2A-42869090E2A6}"/>
            </c:ext>
          </c:extLst>
        </c:ser>
        <c:dLbls>
          <c:showLegendKey val="0"/>
          <c:showVal val="0"/>
          <c:showCatName val="0"/>
          <c:showSerName val="0"/>
          <c:showPercent val="0"/>
          <c:showBubbleSize val="0"/>
        </c:dLbls>
        <c:marker val="1"/>
        <c:smooth val="0"/>
        <c:axId val="1281044047"/>
        <c:axId val="1281041167"/>
      </c:lineChart>
      <c:catAx>
        <c:axId val="1281044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1041167"/>
        <c:crosses val="autoZero"/>
        <c:auto val="1"/>
        <c:lblAlgn val="ctr"/>
        <c:lblOffset val="100"/>
        <c:noMultiLvlLbl val="0"/>
      </c:catAx>
      <c:valAx>
        <c:axId val="128104116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1044047"/>
        <c:crosses val="autoZero"/>
        <c:crossBetween val="between"/>
      </c:valAx>
      <c:valAx>
        <c:axId val="1413364623"/>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3362223"/>
        <c:crosses val="max"/>
        <c:crossBetween val="between"/>
      </c:valAx>
      <c:catAx>
        <c:axId val="1413362223"/>
        <c:scaling>
          <c:orientation val="minMax"/>
        </c:scaling>
        <c:delete val="1"/>
        <c:axPos val="b"/>
        <c:numFmt formatCode="General" sourceLinked="1"/>
        <c:majorTickMark val="out"/>
        <c:minorTickMark val="none"/>
        <c:tickLblPos val="nextTo"/>
        <c:crossAx val="1413364623"/>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Outputs!$A$164:$A$177</c:f>
              <c:strCache>
                <c:ptCount val="14"/>
                <c:pt idx="0">
                  <c:v>Q324</c:v>
                </c:pt>
                <c:pt idx="1">
                  <c:v>Q424</c:v>
                </c:pt>
                <c:pt idx="2">
                  <c:v>Q125</c:v>
                </c:pt>
                <c:pt idx="3">
                  <c:v>Q225</c:v>
                </c:pt>
                <c:pt idx="4">
                  <c:v>Q325</c:v>
                </c:pt>
                <c:pt idx="5">
                  <c:v>Q425</c:v>
                </c:pt>
                <c:pt idx="6">
                  <c:v>Q126</c:v>
                </c:pt>
                <c:pt idx="7">
                  <c:v>Q226</c:v>
                </c:pt>
                <c:pt idx="8">
                  <c:v>Q326</c:v>
                </c:pt>
                <c:pt idx="9">
                  <c:v>Q426</c:v>
                </c:pt>
                <c:pt idx="10">
                  <c:v>Q127</c:v>
                </c:pt>
                <c:pt idx="11">
                  <c:v>Q227</c:v>
                </c:pt>
                <c:pt idx="12">
                  <c:v>Q327</c:v>
                </c:pt>
                <c:pt idx="13">
                  <c:v>TBC</c:v>
                </c:pt>
              </c:strCache>
            </c:strRef>
          </c:cat>
          <c:val>
            <c:numRef>
              <c:f>Outputs!$B$164:$B$177</c:f>
              <c:numCache>
                <c:formatCode>General</c:formatCode>
                <c:ptCount val="14"/>
                <c:pt idx="0">
                  <c:v>5</c:v>
                </c:pt>
                <c:pt idx="1">
                  <c:v>7</c:v>
                </c:pt>
                <c:pt idx="2">
                  <c:v>2</c:v>
                </c:pt>
                <c:pt idx="3">
                  <c:v>4</c:v>
                </c:pt>
                <c:pt idx="4">
                  <c:v>4</c:v>
                </c:pt>
                <c:pt idx="5">
                  <c:v>1</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6249-4272-9E9F-EFF327418841}"/>
            </c:ext>
          </c:extLst>
        </c:ser>
        <c:dLbls>
          <c:showLegendKey val="0"/>
          <c:showVal val="0"/>
          <c:showCatName val="0"/>
          <c:showSerName val="0"/>
          <c:showPercent val="0"/>
          <c:showBubbleSize val="0"/>
        </c:dLbls>
        <c:gapWidth val="150"/>
        <c:axId val="1413362223"/>
        <c:axId val="1413364623"/>
      </c:barChart>
      <c:lineChart>
        <c:grouping val="standard"/>
        <c:varyColors val="0"/>
        <c:ser>
          <c:idx val="1"/>
          <c:order val="1"/>
          <c:spPr>
            <a:ln w="28575" cap="rnd">
              <a:solidFill>
                <a:schemeClr val="accent2"/>
              </a:solidFill>
              <a:round/>
            </a:ln>
            <a:effectLst/>
          </c:spPr>
          <c:marker>
            <c:symbol val="none"/>
          </c:marker>
          <c:cat>
            <c:strRef>
              <c:f>Outputs!$A$164:$A$177</c:f>
              <c:strCache>
                <c:ptCount val="14"/>
                <c:pt idx="0">
                  <c:v>Q324</c:v>
                </c:pt>
                <c:pt idx="1">
                  <c:v>Q424</c:v>
                </c:pt>
                <c:pt idx="2">
                  <c:v>Q125</c:v>
                </c:pt>
                <c:pt idx="3">
                  <c:v>Q225</c:v>
                </c:pt>
                <c:pt idx="4">
                  <c:v>Q325</c:v>
                </c:pt>
                <c:pt idx="5">
                  <c:v>Q425</c:v>
                </c:pt>
                <c:pt idx="6">
                  <c:v>Q126</c:v>
                </c:pt>
                <c:pt idx="7">
                  <c:v>Q226</c:v>
                </c:pt>
                <c:pt idx="8">
                  <c:v>Q326</c:v>
                </c:pt>
                <c:pt idx="9">
                  <c:v>Q426</c:v>
                </c:pt>
                <c:pt idx="10">
                  <c:v>Q127</c:v>
                </c:pt>
                <c:pt idx="11">
                  <c:v>Q227</c:v>
                </c:pt>
                <c:pt idx="12">
                  <c:v>Q327</c:v>
                </c:pt>
                <c:pt idx="13">
                  <c:v>TBC</c:v>
                </c:pt>
              </c:strCache>
            </c:strRef>
          </c:cat>
          <c:val>
            <c:numRef>
              <c:f>Outputs!$C$164:$C$177</c:f>
              <c:numCache>
                <c:formatCode>_-"$"* #,##0_-;\-"$"* #,##0_-;_-"$"* "-"??_-;_-@_-</c:formatCode>
                <c:ptCount val="14"/>
                <c:pt idx="0">
                  <c:v>27250000</c:v>
                </c:pt>
                <c:pt idx="1">
                  <c:v>23945330</c:v>
                </c:pt>
                <c:pt idx="2">
                  <c:v>13000000</c:v>
                </c:pt>
                <c:pt idx="3">
                  <c:v>8792500</c:v>
                </c:pt>
                <c:pt idx="4">
                  <c:v>10129108</c:v>
                </c:pt>
                <c:pt idx="5">
                  <c:v>450000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6249-4272-9E9F-EFF327418841}"/>
            </c:ext>
          </c:extLst>
        </c:ser>
        <c:dLbls>
          <c:showLegendKey val="0"/>
          <c:showVal val="0"/>
          <c:showCatName val="0"/>
          <c:showSerName val="0"/>
          <c:showPercent val="0"/>
          <c:showBubbleSize val="0"/>
        </c:dLbls>
        <c:marker val="1"/>
        <c:smooth val="0"/>
        <c:axId val="1281044047"/>
        <c:axId val="1281041167"/>
      </c:lineChart>
      <c:catAx>
        <c:axId val="1281044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1041167"/>
        <c:crosses val="autoZero"/>
        <c:auto val="1"/>
        <c:lblAlgn val="ctr"/>
        <c:lblOffset val="100"/>
        <c:noMultiLvlLbl val="0"/>
      </c:catAx>
      <c:valAx>
        <c:axId val="128104116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1044047"/>
        <c:crosses val="autoZero"/>
        <c:crossBetween val="between"/>
      </c:valAx>
      <c:valAx>
        <c:axId val="1413364623"/>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3362223"/>
        <c:crosses val="max"/>
        <c:crossBetween val="between"/>
      </c:valAx>
      <c:catAx>
        <c:axId val="1413362223"/>
        <c:scaling>
          <c:orientation val="minMax"/>
        </c:scaling>
        <c:delete val="1"/>
        <c:axPos val="b"/>
        <c:numFmt formatCode="General" sourceLinked="1"/>
        <c:majorTickMark val="out"/>
        <c:minorTickMark val="none"/>
        <c:tickLblPos val="nextTo"/>
        <c:crossAx val="1413364623"/>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Outputs!$A$186:$A$199</c:f>
              <c:strCache>
                <c:ptCount val="14"/>
                <c:pt idx="0">
                  <c:v>Q324</c:v>
                </c:pt>
                <c:pt idx="1">
                  <c:v>Q424</c:v>
                </c:pt>
                <c:pt idx="2">
                  <c:v>Q125</c:v>
                </c:pt>
                <c:pt idx="3">
                  <c:v>Q225</c:v>
                </c:pt>
                <c:pt idx="4">
                  <c:v>Q325</c:v>
                </c:pt>
                <c:pt idx="5">
                  <c:v>Q425</c:v>
                </c:pt>
                <c:pt idx="6">
                  <c:v>Q126</c:v>
                </c:pt>
                <c:pt idx="7">
                  <c:v>Q226</c:v>
                </c:pt>
                <c:pt idx="8">
                  <c:v>Q326</c:v>
                </c:pt>
                <c:pt idx="9">
                  <c:v>Q426</c:v>
                </c:pt>
                <c:pt idx="10">
                  <c:v>Q127</c:v>
                </c:pt>
                <c:pt idx="11">
                  <c:v>Q227</c:v>
                </c:pt>
                <c:pt idx="12">
                  <c:v>Q327</c:v>
                </c:pt>
                <c:pt idx="13">
                  <c:v>TBC</c:v>
                </c:pt>
              </c:strCache>
            </c:strRef>
          </c:cat>
          <c:val>
            <c:numRef>
              <c:f>Outputs!$B$186:$B$199</c:f>
              <c:numCache>
                <c:formatCode>General</c:formatCode>
                <c:ptCount val="14"/>
                <c:pt idx="0">
                  <c:v>4</c:v>
                </c:pt>
                <c:pt idx="1">
                  <c:v>16</c:v>
                </c:pt>
                <c:pt idx="2">
                  <c:v>5</c:v>
                </c:pt>
                <c:pt idx="3">
                  <c:v>7</c:v>
                </c:pt>
                <c:pt idx="4">
                  <c:v>2</c:v>
                </c:pt>
                <c:pt idx="5">
                  <c:v>10</c:v>
                </c:pt>
                <c:pt idx="6">
                  <c:v>1</c:v>
                </c:pt>
                <c:pt idx="7">
                  <c:v>4</c:v>
                </c:pt>
                <c:pt idx="8">
                  <c:v>0</c:v>
                </c:pt>
                <c:pt idx="9">
                  <c:v>1</c:v>
                </c:pt>
                <c:pt idx="10">
                  <c:v>1</c:v>
                </c:pt>
                <c:pt idx="11">
                  <c:v>0</c:v>
                </c:pt>
                <c:pt idx="12">
                  <c:v>1</c:v>
                </c:pt>
                <c:pt idx="13">
                  <c:v>0</c:v>
                </c:pt>
              </c:numCache>
            </c:numRef>
          </c:val>
          <c:extLst>
            <c:ext xmlns:c16="http://schemas.microsoft.com/office/drawing/2014/chart" uri="{C3380CC4-5D6E-409C-BE32-E72D297353CC}">
              <c16:uniqueId val="{00000000-EBD3-468E-9C58-25B5D07E2503}"/>
            </c:ext>
          </c:extLst>
        </c:ser>
        <c:dLbls>
          <c:showLegendKey val="0"/>
          <c:showVal val="0"/>
          <c:showCatName val="0"/>
          <c:showSerName val="0"/>
          <c:showPercent val="0"/>
          <c:showBubbleSize val="0"/>
        </c:dLbls>
        <c:gapWidth val="150"/>
        <c:axId val="1413362223"/>
        <c:axId val="1413364623"/>
      </c:barChart>
      <c:lineChart>
        <c:grouping val="standard"/>
        <c:varyColors val="0"/>
        <c:ser>
          <c:idx val="1"/>
          <c:order val="1"/>
          <c:spPr>
            <a:ln w="28575" cap="rnd">
              <a:solidFill>
                <a:schemeClr val="accent2"/>
              </a:solidFill>
              <a:round/>
            </a:ln>
            <a:effectLst/>
          </c:spPr>
          <c:marker>
            <c:symbol val="none"/>
          </c:marker>
          <c:cat>
            <c:strRef>
              <c:f>Outputs!$A$186:$A$199</c:f>
              <c:strCache>
                <c:ptCount val="14"/>
                <c:pt idx="0">
                  <c:v>Q324</c:v>
                </c:pt>
                <c:pt idx="1">
                  <c:v>Q424</c:v>
                </c:pt>
                <c:pt idx="2">
                  <c:v>Q125</c:v>
                </c:pt>
                <c:pt idx="3">
                  <c:v>Q225</c:v>
                </c:pt>
                <c:pt idx="4">
                  <c:v>Q325</c:v>
                </c:pt>
                <c:pt idx="5">
                  <c:v>Q425</c:v>
                </c:pt>
                <c:pt idx="6">
                  <c:v>Q126</c:v>
                </c:pt>
                <c:pt idx="7">
                  <c:v>Q226</c:v>
                </c:pt>
                <c:pt idx="8">
                  <c:v>Q326</c:v>
                </c:pt>
                <c:pt idx="9">
                  <c:v>Q426</c:v>
                </c:pt>
                <c:pt idx="10">
                  <c:v>Q127</c:v>
                </c:pt>
                <c:pt idx="11">
                  <c:v>Q227</c:v>
                </c:pt>
                <c:pt idx="12">
                  <c:v>Q327</c:v>
                </c:pt>
                <c:pt idx="13">
                  <c:v>TBC</c:v>
                </c:pt>
              </c:strCache>
            </c:strRef>
          </c:cat>
          <c:val>
            <c:numRef>
              <c:f>Outputs!$C$186:$C$199</c:f>
              <c:numCache>
                <c:formatCode>_-"$"* #,##0_-;\-"$"* #,##0_-;_-"$"* "-"??_-;_-@_-</c:formatCode>
                <c:ptCount val="14"/>
                <c:pt idx="0">
                  <c:v>37464429.799999997</c:v>
                </c:pt>
                <c:pt idx="1">
                  <c:v>15027824.600000001</c:v>
                </c:pt>
                <c:pt idx="2">
                  <c:v>1418866.4</c:v>
                </c:pt>
                <c:pt idx="3">
                  <c:v>2512281.1999999997</c:v>
                </c:pt>
                <c:pt idx="4">
                  <c:v>3138831.8</c:v>
                </c:pt>
                <c:pt idx="5">
                  <c:v>5706256.4000000004</c:v>
                </c:pt>
                <c:pt idx="6">
                  <c:v>1248324.9999999998</c:v>
                </c:pt>
                <c:pt idx="7">
                  <c:v>1756773.2</c:v>
                </c:pt>
                <c:pt idx="8">
                  <c:v>0</c:v>
                </c:pt>
                <c:pt idx="9">
                  <c:v>217100</c:v>
                </c:pt>
                <c:pt idx="10">
                  <c:v>23836711.599999998</c:v>
                </c:pt>
                <c:pt idx="11">
                  <c:v>0</c:v>
                </c:pt>
                <c:pt idx="12">
                  <c:v>4836987.9999999991</c:v>
                </c:pt>
                <c:pt idx="13">
                  <c:v>0</c:v>
                </c:pt>
              </c:numCache>
            </c:numRef>
          </c:val>
          <c:smooth val="0"/>
          <c:extLst>
            <c:ext xmlns:c16="http://schemas.microsoft.com/office/drawing/2014/chart" uri="{C3380CC4-5D6E-409C-BE32-E72D297353CC}">
              <c16:uniqueId val="{00000001-EBD3-468E-9C58-25B5D07E2503}"/>
            </c:ext>
          </c:extLst>
        </c:ser>
        <c:dLbls>
          <c:showLegendKey val="0"/>
          <c:showVal val="0"/>
          <c:showCatName val="0"/>
          <c:showSerName val="0"/>
          <c:showPercent val="0"/>
          <c:showBubbleSize val="0"/>
        </c:dLbls>
        <c:marker val="1"/>
        <c:smooth val="0"/>
        <c:axId val="1281044047"/>
        <c:axId val="1281041167"/>
      </c:lineChart>
      <c:catAx>
        <c:axId val="1281044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1041167"/>
        <c:crosses val="autoZero"/>
        <c:auto val="1"/>
        <c:lblAlgn val="ctr"/>
        <c:lblOffset val="100"/>
        <c:noMultiLvlLbl val="0"/>
      </c:catAx>
      <c:valAx>
        <c:axId val="128104116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1044047"/>
        <c:crosses val="autoZero"/>
        <c:crossBetween val="between"/>
      </c:valAx>
      <c:valAx>
        <c:axId val="1413364623"/>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3362223"/>
        <c:crosses val="max"/>
        <c:crossBetween val="between"/>
      </c:valAx>
      <c:catAx>
        <c:axId val="1413362223"/>
        <c:scaling>
          <c:orientation val="minMax"/>
        </c:scaling>
        <c:delete val="1"/>
        <c:axPos val="b"/>
        <c:numFmt formatCode="General" sourceLinked="1"/>
        <c:majorTickMark val="out"/>
        <c:minorTickMark val="none"/>
        <c:tickLblPos val="nextTo"/>
        <c:crossAx val="1413364623"/>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Procurement by Sector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1E-404C-BE48-854C540062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411E-404C-BE48-854C540062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411E-404C-BE48-854C540062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411E-404C-BE48-854C540062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5-411E-404C-BE48-854C540062D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6-411E-404C-BE48-854C540062D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411E-404C-BE48-854C540062D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8-411E-404C-BE48-854C540062D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9-411E-404C-BE48-854C540062D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A-411E-404C-BE48-854C540062D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B-411E-404C-BE48-854C540062DA}"/>
              </c:ext>
            </c:extLst>
          </c:dPt>
          <c:dLbls>
            <c:dLbl>
              <c:idx val="0"/>
              <c:tx>
                <c:rich>
                  <a:bodyPr/>
                  <a:lstStyle/>
                  <a:p>
                    <a:fld id="{A30ACD27-B08F-4C7A-820F-0E9C3EB4B989}"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411E-404C-BE48-854C540062DA}"/>
                </c:ext>
              </c:extLst>
            </c:dLbl>
            <c:dLbl>
              <c:idx val="1"/>
              <c:delete val="1"/>
              <c:extLst>
                <c:ext xmlns:c15="http://schemas.microsoft.com/office/drawing/2012/chart" uri="{CE6537A1-D6FC-4f65-9D91-7224C49458BB}"/>
                <c:ext xmlns:c16="http://schemas.microsoft.com/office/drawing/2014/chart" uri="{C3380CC4-5D6E-409C-BE32-E72D297353CC}">
                  <c16:uniqueId val="{00000002-411E-404C-BE48-854C540062DA}"/>
                </c:ext>
              </c:extLst>
            </c:dLbl>
            <c:dLbl>
              <c:idx val="2"/>
              <c:tx>
                <c:rich>
                  <a:bodyPr/>
                  <a:lstStyle/>
                  <a:p>
                    <a:fld id="{E339BAA1-B518-43D6-9811-D5ED2CFEBBB8}"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411E-404C-BE48-854C540062DA}"/>
                </c:ext>
              </c:extLst>
            </c:dLbl>
            <c:dLbl>
              <c:idx val="3"/>
              <c:delete val="1"/>
              <c:extLst>
                <c:ext xmlns:c15="http://schemas.microsoft.com/office/drawing/2012/chart" uri="{CE6537A1-D6FC-4f65-9D91-7224C49458BB}"/>
                <c:ext xmlns:c16="http://schemas.microsoft.com/office/drawing/2014/chart" uri="{C3380CC4-5D6E-409C-BE32-E72D297353CC}">
                  <c16:uniqueId val="{00000004-411E-404C-BE48-854C540062DA}"/>
                </c:ext>
              </c:extLst>
            </c:dLbl>
            <c:dLbl>
              <c:idx val="4"/>
              <c:delete val="1"/>
              <c:extLst>
                <c:ext xmlns:c15="http://schemas.microsoft.com/office/drawing/2012/chart" uri="{CE6537A1-D6FC-4f65-9D91-7224C49458BB}"/>
                <c:ext xmlns:c16="http://schemas.microsoft.com/office/drawing/2014/chart" uri="{C3380CC4-5D6E-409C-BE32-E72D297353CC}">
                  <c16:uniqueId val="{00000005-411E-404C-BE48-854C540062DA}"/>
                </c:ext>
              </c:extLst>
            </c:dLbl>
            <c:dLbl>
              <c:idx val="5"/>
              <c:delete val="1"/>
              <c:extLst>
                <c:ext xmlns:c15="http://schemas.microsoft.com/office/drawing/2012/chart" uri="{CE6537A1-D6FC-4f65-9D91-7224C49458BB}"/>
                <c:ext xmlns:c16="http://schemas.microsoft.com/office/drawing/2014/chart" uri="{C3380CC4-5D6E-409C-BE32-E72D297353CC}">
                  <c16:uniqueId val="{00000006-411E-404C-BE48-854C540062DA}"/>
                </c:ext>
              </c:extLst>
            </c:dLbl>
            <c:dLbl>
              <c:idx val="6"/>
              <c:delete val="1"/>
              <c:extLst>
                <c:ext xmlns:c15="http://schemas.microsoft.com/office/drawing/2012/chart" uri="{CE6537A1-D6FC-4f65-9D91-7224C49458BB}"/>
                <c:ext xmlns:c16="http://schemas.microsoft.com/office/drawing/2014/chart" uri="{C3380CC4-5D6E-409C-BE32-E72D297353CC}">
                  <c16:uniqueId val="{00000007-411E-404C-BE48-854C540062DA}"/>
                </c:ext>
              </c:extLst>
            </c:dLbl>
            <c:dLbl>
              <c:idx val="7"/>
              <c:delete val="1"/>
              <c:extLst>
                <c:ext xmlns:c15="http://schemas.microsoft.com/office/drawing/2012/chart" uri="{CE6537A1-D6FC-4f65-9D91-7224C49458BB}"/>
                <c:ext xmlns:c16="http://schemas.microsoft.com/office/drawing/2014/chart" uri="{C3380CC4-5D6E-409C-BE32-E72D297353CC}">
                  <c16:uniqueId val="{00000008-411E-404C-BE48-854C540062DA}"/>
                </c:ext>
              </c:extLst>
            </c:dLbl>
            <c:dLbl>
              <c:idx val="8"/>
              <c:delete val="1"/>
              <c:extLst>
                <c:ext xmlns:c15="http://schemas.microsoft.com/office/drawing/2012/chart" uri="{CE6537A1-D6FC-4f65-9D91-7224C49458BB}"/>
                <c:ext xmlns:c16="http://schemas.microsoft.com/office/drawing/2014/chart" uri="{C3380CC4-5D6E-409C-BE32-E72D297353CC}">
                  <c16:uniqueId val="{00000009-411E-404C-BE48-854C540062DA}"/>
                </c:ext>
              </c:extLst>
            </c:dLbl>
            <c:dLbl>
              <c:idx val="9"/>
              <c:tx>
                <c:rich>
                  <a:bodyPr/>
                  <a:lstStyle/>
                  <a:p>
                    <a:fld id="{4FB2AAFF-6937-445B-A7DD-A4700333063C}"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411E-404C-BE48-854C540062DA}"/>
                </c:ext>
              </c:extLst>
            </c:dLbl>
            <c:dLbl>
              <c:idx val="10"/>
              <c:delete val="1"/>
              <c:extLst>
                <c:ext xmlns:c15="http://schemas.microsoft.com/office/drawing/2012/chart" uri="{CE6537A1-D6FC-4f65-9D91-7224C49458BB}"/>
                <c:ext xmlns:c16="http://schemas.microsoft.com/office/drawing/2014/chart" uri="{C3380CC4-5D6E-409C-BE32-E72D297353CC}">
                  <c16:uniqueId val="{0000000B-411E-404C-BE48-854C540062D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'Consol Data Outputs'!$F$43:$F$53</c:f>
              <c:strCache>
                <c:ptCount val="11"/>
                <c:pt idx="0">
                  <c:v>Energy &amp; Extractives</c:v>
                </c:pt>
                <c:pt idx="1">
                  <c:v>Water</c:v>
                </c:pt>
                <c:pt idx="2">
                  <c:v>Transport</c:v>
                </c:pt>
                <c:pt idx="3">
                  <c:v>Education</c:v>
                </c:pt>
                <c:pt idx="4">
                  <c:v>Finance</c:v>
                </c:pt>
                <c:pt idx="5">
                  <c:v>Water and other urban infrastructure and services</c:v>
                </c:pt>
                <c:pt idx="6">
                  <c:v>Health</c:v>
                </c:pt>
                <c:pt idx="7">
                  <c:v>Public sector management</c:v>
                </c:pt>
                <c:pt idx="8">
                  <c:v>Transport Sector Office</c:v>
                </c:pt>
                <c:pt idx="9">
                  <c:v>Social Infrastructure</c:v>
                </c:pt>
                <c:pt idx="10">
                  <c:v>Other</c:v>
                </c:pt>
              </c:strCache>
            </c:strRef>
          </c:cat>
          <c:val>
            <c:numRef>
              <c:f>'Consol Data Outputs'!$G$43:$G$53</c:f>
              <c:numCache>
                <c:formatCode>General</c:formatCode>
                <c:ptCount val="11"/>
                <c:pt idx="0">
                  <c:v>1</c:v>
                </c:pt>
                <c:pt idx="1">
                  <c:v>1</c:v>
                </c:pt>
                <c:pt idx="2">
                  <c:v>14</c:v>
                </c:pt>
                <c:pt idx="3">
                  <c:v>0</c:v>
                </c:pt>
                <c:pt idx="4">
                  <c:v>0</c:v>
                </c:pt>
                <c:pt idx="5">
                  <c:v>0</c:v>
                </c:pt>
                <c:pt idx="6">
                  <c:v>0</c:v>
                </c:pt>
                <c:pt idx="7">
                  <c:v>0</c:v>
                </c:pt>
                <c:pt idx="8">
                  <c:v>0</c:v>
                </c:pt>
                <c:pt idx="9">
                  <c:v>2</c:v>
                </c:pt>
                <c:pt idx="10">
                  <c:v>0</c:v>
                </c:pt>
              </c:numCache>
            </c:numRef>
          </c:val>
          <c:extLst>
            <c:ext xmlns:c15="http://schemas.microsoft.com/office/drawing/2012/chart" uri="{02D57815-91ED-43cb-92C2-25804820EDAC}">
              <c15:datalabelsRange>
                <c15:f>'Consol Data Outputs'!$F$43:$F$53</c15:f>
                <c15:dlblRangeCache>
                  <c:ptCount val="11"/>
                  <c:pt idx="0">
                    <c:v>Energy &amp; Extractives</c:v>
                  </c:pt>
                  <c:pt idx="1">
                    <c:v>Water</c:v>
                  </c:pt>
                  <c:pt idx="2">
                    <c:v>Transport</c:v>
                  </c:pt>
                  <c:pt idx="3">
                    <c:v>Education</c:v>
                  </c:pt>
                  <c:pt idx="4">
                    <c:v>Finance</c:v>
                  </c:pt>
                  <c:pt idx="5">
                    <c:v>Water and other urban infrastructure and services</c:v>
                  </c:pt>
                  <c:pt idx="6">
                    <c:v>Health</c:v>
                  </c:pt>
                  <c:pt idx="7">
                    <c:v>Public sector management</c:v>
                  </c:pt>
                  <c:pt idx="8">
                    <c:v>Transport Sector Office</c:v>
                  </c:pt>
                  <c:pt idx="9">
                    <c:v>Social Infrastructure</c:v>
                  </c:pt>
                  <c:pt idx="10">
                    <c:v>Other</c:v>
                  </c:pt>
                </c15:dlblRangeCache>
              </c15:datalabelsRange>
            </c:ext>
            <c:ext xmlns:c16="http://schemas.microsoft.com/office/drawing/2014/chart" uri="{C3380CC4-5D6E-409C-BE32-E72D297353CC}">
              <c16:uniqueId val="{00000000-411E-404C-BE48-854C540062DA}"/>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Timing of Procurement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ndard"/>
        <c:varyColors val="0"/>
        <c:ser>
          <c:idx val="0"/>
          <c:order val="0"/>
          <c:spPr>
            <a:solidFill>
              <a:schemeClr val="accent1"/>
            </a:solidFill>
            <a:ln>
              <a:noFill/>
            </a:ln>
            <a:effectLst/>
          </c:spPr>
          <c:cat>
            <c:strRef>
              <c:f>'Consol Data Outputs'!$P$43:$P$53</c:f>
              <c:strCache>
                <c:ptCount val="11"/>
                <c:pt idx="0">
                  <c:v>Q323</c:v>
                </c:pt>
                <c:pt idx="1">
                  <c:v>Q423</c:v>
                </c:pt>
                <c:pt idx="2">
                  <c:v>Q124</c:v>
                </c:pt>
                <c:pt idx="3">
                  <c:v>Q224</c:v>
                </c:pt>
                <c:pt idx="4">
                  <c:v>Q324</c:v>
                </c:pt>
                <c:pt idx="5">
                  <c:v>Q424</c:v>
                </c:pt>
                <c:pt idx="6">
                  <c:v>Q125</c:v>
                </c:pt>
                <c:pt idx="7">
                  <c:v>Q225</c:v>
                </c:pt>
                <c:pt idx="8">
                  <c:v>Q325</c:v>
                </c:pt>
                <c:pt idx="9">
                  <c:v>Q425</c:v>
                </c:pt>
                <c:pt idx="10">
                  <c:v>Q126</c:v>
                </c:pt>
              </c:strCache>
            </c:strRef>
          </c:cat>
          <c:val>
            <c:numRef>
              <c:f>'Consol Data Outputs'!$Q$43:$Q$53</c:f>
              <c:numCache>
                <c:formatCode>General</c:formatCode>
                <c:ptCount val="11"/>
                <c:pt idx="0">
                  <c:v>1</c:v>
                </c:pt>
                <c:pt idx="1">
                  <c:v>0</c:v>
                </c:pt>
                <c:pt idx="2">
                  <c:v>3</c:v>
                </c:pt>
                <c:pt idx="3">
                  <c:v>9</c:v>
                </c:pt>
                <c:pt idx="4">
                  <c:v>2</c:v>
                </c:pt>
                <c:pt idx="5">
                  <c:v>2</c:v>
                </c:pt>
                <c:pt idx="6">
                  <c:v>0</c:v>
                </c:pt>
                <c:pt idx="7">
                  <c:v>1</c:v>
                </c:pt>
                <c:pt idx="8">
                  <c:v>0</c:v>
                </c:pt>
                <c:pt idx="9">
                  <c:v>0</c:v>
                </c:pt>
                <c:pt idx="10">
                  <c:v>0</c:v>
                </c:pt>
              </c:numCache>
            </c:numRef>
          </c:val>
          <c:extLst>
            <c:ext xmlns:c16="http://schemas.microsoft.com/office/drawing/2014/chart" uri="{C3380CC4-5D6E-409C-BE32-E72D297353CC}">
              <c16:uniqueId val="{00000000-375D-45B1-90DC-7EF4A2EA327B}"/>
            </c:ext>
          </c:extLst>
        </c:ser>
        <c:dLbls>
          <c:showLegendKey val="0"/>
          <c:showVal val="0"/>
          <c:showCatName val="0"/>
          <c:showSerName val="0"/>
          <c:showPercent val="0"/>
          <c:showBubbleSize val="0"/>
        </c:dLbls>
        <c:axId val="1172615536"/>
        <c:axId val="1172611216"/>
      </c:areaChart>
      <c:catAx>
        <c:axId val="11726155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Quarters by 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2611216"/>
        <c:crosses val="autoZero"/>
        <c:auto val="1"/>
        <c:lblAlgn val="ctr"/>
        <c:lblOffset val="100"/>
        <c:noMultiLvlLbl val="0"/>
      </c:catAx>
      <c:valAx>
        <c:axId val="11726112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t>
                </a:r>
                <a:r>
                  <a:rPr lang="en-AU" baseline="0"/>
                  <a:t> of packages</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2615536"/>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image" Target="../media/image1.gif"/><Relationship Id="rId6" Type="http://schemas.openxmlformats.org/officeDocument/2006/relationships/chart" Target="../charts/chart7.xml"/><Relationship Id="rId5" Type="http://schemas.openxmlformats.org/officeDocument/2006/relationships/chart" Target="../charts/chart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347</xdr:row>
      <xdr:rowOff>0</xdr:rowOff>
    </xdr:from>
    <xdr:to>
      <xdr:col>2</xdr:col>
      <xdr:colOff>45720</xdr:colOff>
      <xdr:row>402</xdr:row>
      <xdr:rowOff>45720</xdr:rowOff>
    </xdr:to>
    <xdr:pic>
      <xdr:nvPicPr>
        <xdr:cNvPr id="2" name="Picture 1">
          <a:extLst>
            <a:ext uri="{FF2B5EF4-FFF2-40B4-BE49-F238E27FC236}">
              <a16:creationId xmlns:a16="http://schemas.microsoft.com/office/drawing/2014/main" id="{69805E79-6858-483B-9582-93B32CCAD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14859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447675</xdr:colOff>
      <xdr:row>8</xdr:row>
      <xdr:rowOff>109537</xdr:rowOff>
    </xdr:from>
    <xdr:to>
      <xdr:col>13</xdr:col>
      <xdr:colOff>133350</xdr:colOff>
      <xdr:row>21</xdr:row>
      <xdr:rowOff>85725</xdr:rowOff>
    </xdr:to>
    <xdr:graphicFrame macro="">
      <xdr:nvGraphicFramePr>
        <xdr:cNvPr id="2" name="Chart 1">
          <a:extLst>
            <a:ext uri="{FF2B5EF4-FFF2-40B4-BE49-F238E27FC236}">
              <a16:creationId xmlns:a16="http://schemas.microsoft.com/office/drawing/2014/main" id="{7EBDE740-EFED-4B6D-BEC0-732EFE49A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128587</xdr:colOff>
      <xdr:row>25</xdr:row>
      <xdr:rowOff>100012</xdr:rowOff>
    </xdr:from>
    <xdr:to>
      <xdr:col>13</xdr:col>
      <xdr:colOff>433387</xdr:colOff>
      <xdr:row>39</xdr:row>
      <xdr:rowOff>176212</xdr:rowOff>
    </xdr:to>
    <xdr:graphicFrame macro="">
      <xdr:nvGraphicFramePr>
        <xdr:cNvPr id="3" name="Chart 2">
          <a:extLst>
            <a:ext uri="{FF2B5EF4-FFF2-40B4-BE49-F238E27FC236}">
              <a16:creationId xmlns:a16="http://schemas.microsoft.com/office/drawing/2014/main" id="{DA5DEC58-8791-4251-B041-B8AE4F224C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2</xdr:col>
      <xdr:colOff>45720</xdr:colOff>
      <xdr:row>3</xdr:row>
      <xdr:rowOff>45720</xdr:rowOff>
    </xdr:to>
    <xdr:pic>
      <xdr:nvPicPr>
        <xdr:cNvPr id="2" name="Picture 1">
          <a:extLst>
            <a:ext uri="{FF2B5EF4-FFF2-40B4-BE49-F238E27FC236}">
              <a16:creationId xmlns:a16="http://schemas.microsoft.com/office/drawing/2014/main" id="{D91B1085-0B84-4BDA-A302-A07C2A044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247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xdr:row>
      <xdr:rowOff>0</xdr:rowOff>
    </xdr:from>
    <xdr:to>
      <xdr:col>2</xdr:col>
      <xdr:colOff>53340</xdr:colOff>
      <xdr:row>16</xdr:row>
      <xdr:rowOff>53340</xdr:rowOff>
    </xdr:to>
    <xdr:pic>
      <xdr:nvPicPr>
        <xdr:cNvPr id="3" name="Picture 2">
          <a:extLst>
            <a:ext uri="{FF2B5EF4-FFF2-40B4-BE49-F238E27FC236}">
              <a16:creationId xmlns:a16="http://schemas.microsoft.com/office/drawing/2014/main" id="{771DB9B1-19B2-441D-AAA5-27C00234B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190500"/>
          <a:ext cx="53340" cy="53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56</xdr:row>
      <xdr:rowOff>0</xdr:rowOff>
    </xdr:from>
    <xdr:to>
      <xdr:col>2</xdr:col>
      <xdr:colOff>45720</xdr:colOff>
      <xdr:row>56</xdr:row>
      <xdr:rowOff>45720</xdr:rowOff>
    </xdr:to>
    <xdr:pic>
      <xdr:nvPicPr>
        <xdr:cNvPr id="4" name="Picture 3">
          <a:extLst>
            <a:ext uri="{FF2B5EF4-FFF2-40B4-BE49-F238E27FC236}">
              <a16:creationId xmlns:a16="http://schemas.microsoft.com/office/drawing/2014/main" id="{3B2A7F32-26B0-4688-B902-6613477FC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90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0</xdr:colOff>
      <xdr:row>81</xdr:row>
      <xdr:rowOff>0</xdr:rowOff>
    </xdr:from>
    <xdr:ext cx="45720" cy="45720"/>
    <xdr:pic>
      <xdr:nvPicPr>
        <xdr:cNvPr id="5" name="Picture 4">
          <a:extLst>
            <a:ext uri="{FF2B5EF4-FFF2-40B4-BE49-F238E27FC236}">
              <a16:creationId xmlns:a16="http://schemas.microsoft.com/office/drawing/2014/main" id="{B52A7985-884E-45A1-A9C9-3B612BD6C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45720" cy="45720"/>
    <xdr:pic>
      <xdr:nvPicPr>
        <xdr:cNvPr id="6" name="Picture 5">
          <a:extLst>
            <a:ext uri="{FF2B5EF4-FFF2-40B4-BE49-F238E27FC236}">
              <a16:creationId xmlns:a16="http://schemas.microsoft.com/office/drawing/2014/main" id="{1B7991D8-ADB5-42D1-9F9F-03833554C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43</xdr:row>
      <xdr:rowOff>0</xdr:rowOff>
    </xdr:from>
    <xdr:ext cx="45720" cy="45720"/>
    <xdr:pic>
      <xdr:nvPicPr>
        <xdr:cNvPr id="7" name="Picture 6">
          <a:extLst>
            <a:ext uri="{FF2B5EF4-FFF2-40B4-BE49-F238E27FC236}">
              <a16:creationId xmlns:a16="http://schemas.microsoft.com/office/drawing/2014/main" id="{86B0EC54-4CEA-4E32-9B70-1D4C99A0E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45720" cy="45720"/>
    <xdr:pic>
      <xdr:nvPicPr>
        <xdr:cNvPr id="8" name="Picture 7">
          <a:extLst>
            <a:ext uri="{FF2B5EF4-FFF2-40B4-BE49-F238E27FC236}">
              <a16:creationId xmlns:a16="http://schemas.microsoft.com/office/drawing/2014/main" id="{BB50BC15-52D3-4443-B96A-DA63F4936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45720" cy="45720"/>
    <xdr:pic>
      <xdr:nvPicPr>
        <xdr:cNvPr id="9" name="Picture 8">
          <a:extLst>
            <a:ext uri="{FF2B5EF4-FFF2-40B4-BE49-F238E27FC236}">
              <a16:creationId xmlns:a16="http://schemas.microsoft.com/office/drawing/2014/main" id="{7D59E200-BB45-42CA-B2C5-21837CDE0C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33</xdr:row>
      <xdr:rowOff>0</xdr:rowOff>
    </xdr:from>
    <xdr:ext cx="45720" cy="45720"/>
    <xdr:pic>
      <xdr:nvPicPr>
        <xdr:cNvPr id="10" name="Picture 9">
          <a:extLst>
            <a:ext uri="{FF2B5EF4-FFF2-40B4-BE49-F238E27FC236}">
              <a16:creationId xmlns:a16="http://schemas.microsoft.com/office/drawing/2014/main" id="{F8CE45A6-45B0-4520-8CAF-B0ACE7F76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45720" cy="45720"/>
    <xdr:pic>
      <xdr:nvPicPr>
        <xdr:cNvPr id="11" name="Picture 10">
          <a:extLst>
            <a:ext uri="{FF2B5EF4-FFF2-40B4-BE49-F238E27FC236}">
              <a16:creationId xmlns:a16="http://schemas.microsoft.com/office/drawing/2014/main" id="{2C984CC3-C5CC-4378-8841-E398A5A59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33</xdr:row>
      <xdr:rowOff>0</xdr:rowOff>
    </xdr:from>
    <xdr:ext cx="45720" cy="45720"/>
    <xdr:pic>
      <xdr:nvPicPr>
        <xdr:cNvPr id="12" name="Picture 11">
          <a:extLst>
            <a:ext uri="{FF2B5EF4-FFF2-40B4-BE49-F238E27FC236}">
              <a16:creationId xmlns:a16="http://schemas.microsoft.com/office/drawing/2014/main" id="{29E01851-962D-471A-A26A-783045FC0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49</xdr:row>
      <xdr:rowOff>0</xdr:rowOff>
    </xdr:from>
    <xdr:ext cx="45720" cy="45720"/>
    <xdr:pic>
      <xdr:nvPicPr>
        <xdr:cNvPr id="13" name="Picture 12">
          <a:extLst>
            <a:ext uri="{FF2B5EF4-FFF2-40B4-BE49-F238E27FC236}">
              <a16:creationId xmlns:a16="http://schemas.microsoft.com/office/drawing/2014/main" id="{9CD64B6E-C5A6-4DD8-8BAB-46393EE02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49</xdr:row>
      <xdr:rowOff>0</xdr:rowOff>
    </xdr:from>
    <xdr:ext cx="45720" cy="45720"/>
    <xdr:pic>
      <xdr:nvPicPr>
        <xdr:cNvPr id="14" name="Picture 13">
          <a:extLst>
            <a:ext uri="{FF2B5EF4-FFF2-40B4-BE49-F238E27FC236}">
              <a16:creationId xmlns:a16="http://schemas.microsoft.com/office/drawing/2014/main" id="{F7324E81-51E2-40DC-BEC4-94EA5C72B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45720" cy="45720"/>
    <xdr:pic>
      <xdr:nvPicPr>
        <xdr:cNvPr id="15" name="Picture 14">
          <a:extLst>
            <a:ext uri="{FF2B5EF4-FFF2-40B4-BE49-F238E27FC236}">
              <a16:creationId xmlns:a16="http://schemas.microsoft.com/office/drawing/2014/main" id="{C7A81988-CCED-48A6-BA58-236D8AE87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49</xdr:row>
      <xdr:rowOff>0</xdr:rowOff>
    </xdr:from>
    <xdr:ext cx="45720" cy="45720"/>
    <xdr:pic>
      <xdr:nvPicPr>
        <xdr:cNvPr id="16" name="Picture 15">
          <a:extLst>
            <a:ext uri="{FF2B5EF4-FFF2-40B4-BE49-F238E27FC236}">
              <a16:creationId xmlns:a16="http://schemas.microsoft.com/office/drawing/2014/main" id="{D1CF23EE-4069-4BAB-A1D6-42FD34546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49</xdr:row>
      <xdr:rowOff>0</xdr:rowOff>
    </xdr:from>
    <xdr:ext cx="45720" cy="45720"/>
    <xdr:pic>
      <xdr:nvPicPr>
        <xdr:cNvPr id="17" name="Picture 16">
          <a:extLst>
            <a:ext uri="{FF2B5EF4-FFF2-40B4-BE49-F238E27FC236}">
              <a16:creationId xmlns:a16="http://schemas.microsoft.com/office/drawing/2014/main" id="{EF91F09B-CFA4-44EF-9DFB-0ABE33577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46</xdr:row>
      <xdr:rowOff>0</xdr:rowOff>
    </xdr:from>
    <xdr:ext cx="45720" cy="45720"/>
    <xdr:pic>
      <xdr:nvPicPr>
        <xdr:cNvPr id="18" name="Picture 17">
          <a:extLst>
            <a:ext uri="{FF2B5EF4-FFF2-40B4-BE49-F238E27FC236}">
              <a16:creationId xmlns:a16="http://schemas.microsoft.com/office/drawing/2014/main" id="{35D6F1C0-E4C1-41B7-B332-C9BB12163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52</xdr:row>
      <xdr:rowOff>0</xdr:rowOff>
    </xdr:from>
    <xdr:ext cx="45720" cy="45720"/>
    <xdr:pic>
      <xdr:nvPicPr>
        <xdr:cNvPr id="19" name="Picture 18">
          <a:extLst>
            <a:ext uri="{FF2B5EF4-FFF2-40B4-BE49-F238E27FC236}">
              <a16:creationId xmlns:a16="http://schemas.microsoft.com/office/drawing/2014/main" id="{E60E2B36-F2D6-4A98-8C3B-1ABD59DD3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32</xdr:row>
      <xdr:rowOff>0</xdr:rowOff>
    </xdr:from>
    <xdr:ext cx="45720" cy="45720"/>
    <xdr:pic>
      <xdr:nvPicPr>
        <xdr:cNvPr id="20" name="Picture 19">
          <a:extLst>
            <a:ext uri="{FF2B5EF4-FFF2-40B4-BE49-F238E27FC236}">
              <a16:creationId xmlns:a16="http://schemas.microsoft.com/office/drawing/2014/main" id="{B152C90A-0D8B-40AD-8B6E-AE4FCD4CCE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49</xdr:row>
      <xdr:rowOff>0</xdr:rowOff>
    </xdr:from>
    <xdr:ext cx="45720" cy="45720"/>
    <xdr:pic>
      <xdr:nvPicPr>
        <xdr:cNvPr id="21" name="Picture 20">
          <a:extLst>
            <a:ext uri="{FF2B5EF4-FFF2-40B4-BE49-F238E27FC236}">
              <a16:creationId xmlns:a16="http://schemas.microsoft.com/office/drawing/2014/main" id="{AA317D0D-A00E-453A-B061-9C0E5E964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46</xdr:row>
      <xdr:rowOff>0</xdr:rowOff>
    </xdr:from>
    <xdr:ext cx="45720" cy="45720"/>
    <xdr:pic>
      <xdr:nvPicPr>
        <xdr:cNvPr id="22" name="Picture 21">
          <a:extLst>
            <a:ext uri="{FF2B5EF4-FFF2-40B4-BE49-F238E27FC236}">
              <a16:creationId xmlns:a16="http://schemas.microsoft.com/office/drawing/2014/main" id="{68BDAED4-A35F-4524-A604-88B09ED1D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52</xdr:row>
      <xdr:rowOff>0</xdr:rowOff>
    </xdr:from>
    <xdr:ext cx="45720" cy="45720"/>
    <xdr:pic>
      <xdr:nvPicPr>
        <xdr:cNvPr id="23" name="Picture 22">
          <a:extLst>
            <a:ext uri="{FF2B5EF4-FFF2-40B4-BE49-F238E27FC236}">
              <a16:creationId xmlns:a16="http://schemas.microsoft.com/office/drawing/2014/main" id="{9215C670-9754-4A11-909E-1427AF677E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48</xdr:row>
      <xdr:rowOff>0</xdr:rowOff>
    </xdr:from>
    <xdr:ext cx="45720" cy="45720"/>
    <xdr:pic>
      <xdr:nvPicPr>
        <xdr:cNvPr id="24" name="Picture 23">
          <a:extLst>
            <a:ext uri="{FF2B5EF4-FFF2-40B4-BE49-F238E27FC236}">
              <a16:creationId xmlns:a16="http://schemas.microsoft.com/office/drawing/2014/main" id="{4AB24E69-15E9-4BA7-A8D3-BCCEBC9851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47</xdr:row>
      <xdr:rowOff>0</xdr:rowOff>
    </xdr:from>
    <xdr:ext cx="45720" cy="45720"/>
    <xdr:pic>
      <xdr:nvPicPr>
        <xdr:cNvPr id="25" name="Picture 24">
          <a:extLst>
            <a:ext uri="{FF2B5EF4-FFF2-40B4-BE49-F238E27FC236}">
              <a16:creationId xmlns:a16="http://schemas.microsoft.com/office/drawing/2014/main" id="{59FD470C-B9F6-413B-B3C5-C14E85550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32</xdr:row>
      <xdr:rowOff>0</xdr:rowOff>
    </xdr:from>
    <xdr:ext cx="45720" cy="45720"/>
    <xdr:pic>
      <xdr:nvPicPr>
        <xdr:cNvPr id="26" name="Picture 25">
          <a:extLst>
            <a:ext uri="{FF2B5EF4-FFF2-40B4-BE49-F238E27FC236}">
              <a16:creationId xmlns:a16="http://schemas.microsoft.com/office/drawing/2014/main" id="{E4462257-0CFA-43A2-8DA0-1798A164C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46</xdr:row>
      <xdr:rowOff>0</xdr:rowOff>
    </xdr:from>
    <xdr:ext cx="45720" cy="45720"/>
    <xdr:pic>
      <xdr:nvPicPr>
        <xdr:cNvPr id="27" name="Picture 26">
          <a:extLst>
            <a:ext uri="{FF2B5EF4-FFF2-40B4-BE49-F238E27FC236}">
              <a16:creationId xmlns:a16="http://schemas.microsoft.com/office/drawing/2014/main" id="{979E4C03-54C7-41D2-B35E-27FAE217D4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52</xdr:row>
      <xdr:rowOff>0</xdr:rowOff>
    </xdr:from>
    <xdr:ext cx="45720" cy="45720"/>
    <xdr:pic>
      <xdr:nvPicPr>
        <xdr:cNvPr id="28" name="Picture 27">
          <a:extLst>
            <a:ext uri="{FF2B5EF4-FFF2-40B4-BE49-F238E27FC236}">
              <a16:creationId xmlns:a16="http://schemas.microsoft.com/office/drawing/2014/main" id="{4A53E81F-4D74-4A2B-B66D-95D6785B0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48</xdr:row>
      <xdr:rowOff>0</xdr:rowOff>
    </xdr:from>
    <xdr:ext cx="45720" cy="45720"/>
    <xdr:pic>
      <xdr:nvPicPr>
        <xdr:cNvPr id="29" name="Picture 28">
          <a:extLst>
            <a:ext uri="{FF2B5EF4-FFF2-40B4-BE49-F238E27FC236}">
              <a16:creationId xmlns:a16="http://schemas.microsoft.com/office/drawing/2014/main" id="{E995D6A0-0347-41EA-A4BB-1EEC153702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47</xdr:row>
      <xdr:rowOff>0</xdr:rowOff>
    </xdr:from>
    <xdr:ext cx="45720" cy="45720"/>
    <xdr:pic>
      <xdr:nvPicPr>
        <xdr:cNvPr id="30" name="Picture 29">
          <a:extLst>
            <a:ext uri="{FF2B5EF4-FFF2-40B4-BE49-F238E27FC236}">
              <a16:creationId xmlns:a16="http://schemas.microsoft.com/office/drawing/2014/main" id="{BD015CAC-9D46-4802-88D4-9896DE42E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45720" cy="45720"/>
    <xdr:pic>
      <xdr:nvPicPr>
        <xdr:cNvPr id="31" name="Picture 30">
          <a:extLst>
            <a:ext uri="{FF2B5EF4-FFF2-40B4-BE49-F238E27FC236}">
              <a16:creationId xmlns:a16="http://schemas.microsoft.com/office/drawing/2014/main" id="{E30A7675-E7C7-4209-BF0E-552A16329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50</xdr:row>
      <xdr:rowOff>0</xdr:rowOff>
    </xdr:from>
    <xdr:ext cx="45720" cy="45720"/>
    <xdr:pic>
      <xdr:nvPicPr>
        <xdr:cNvPr id="32" name="Picture 31">
          <a:extLst>
            <a:ext uri="{FF2B5EF4-FFF2-40B4-BE49-F238E27FC236}">
              <a16:creationId xmlns:a16="http://schemas.microsoft.com/office/drawing/2014/main" id="{E731E8E1-7723-4792-B0DC-F9DC8A706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42</xdr:row>
      <xdr:rowOff>0</xdr:rowOff>
    </xdr:from>
    <xdr:ext cx="45720" cy="45720"/>
    <xdr:pic>
      <xdr:nvPicPr>
        <xdr:cNvPr id="33" name="Picture 32">
          <a:extLst>
            <a:ext uri="{FF2B5EF4-FFF2-40B4-BE49-F238E27FC236}">
              <a16:creationId xmlns:a16="http://schemas.microsoft.com/office/drawing/2014/main" id="{C1EDB77B-1A04-408B-A338-5F5BDC426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52</xdr:row>
      <xdr:rowOff>0</xdr:rowOff>
    </xdr:from>
    <xdr:ext cx="45720" cy="45720"/>
    <xdr:pic>
      <xdr:nvPicPr>
        <xdr:cNvPr id="34" name="Picture 33">
          <a:extLst>
            <a:ext uri="{FF2B5EF4-FFF2-40B4-BE49-F238E27FC236}">
              <a16:creationId xmlns:a16="http://schemas.microsoft.com/office/drawing/2014/main" id="{4A9FB48F-DCB3-41F9-8F8E-E56ABCF06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48</xdr:row>
      <xdr:rowOff>0</xdr:rowOff>
    </xdr:from>
    <xdr:ext cx="45720" cy="45720"/>
    <xdr:pic>
      <xdr:nvPicPr>
        <xdr:cNvPr id="35" name="Picture 34">
          <a:extLst>
            <a:ext uri="{FF2B5EF4-FFF2-40B4-BE49-F238E27FC236}">
              <a16:creationId xmlns:a16="http://schemas.microsoft.com/office/drawing/2014/main" id="{FD822944-3C5A-4F34-96C9-02794761C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47</xdr:row>
      <xdr:rowOff>0</xdr:rowOff>
    </xdr:from>
    <xdr:ext cx="45720" cy="45720"/>
    <xdr:pic>
      <xdr:nvPicPr>
        <xdr:cNvPr id="36" name="Picture 35">
          <a:extLst>
            <a:ext uri="{FF2B5EF4-FFF2-40B4-BE49-F238E27FC236}">
              <a16:creationId xmlns:a16="http://schemas.microsoft.com/office/drawing/2014/main" id="{2096051C-0CBE-4CAB-925E-843DD4A97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45720" cy="45720"/>
    <xdr:pic>
      <xdr:nvPicPr>
        <xdr:cNvPr id="37" name="Picture 36">
          <a:extLst>
            <a:ext uri="{FF2B5EF4-FFF2-40B4-BE49-F238E27FC236}">
              <a16:creationId xmlns:a16="http://schemas.microsoft.com/office/drawing/2014/main" id="{4E282A6F-5616-41B0-B617-BD200A7BB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50</xdr:row>
      <xdr:rowOff>0</xdr:rowOff>
    </xdr:from>
    <xdr:ext cx="45720" cy="45720"/>
    <xdr:pic>
      <xdr:nvPicPr>
        <xdr:cNvPr id="38" name="Picture 37">
          <a:extLst>
            <a:ext uri="{FF2B5EF4-FFF2-40B4-BE49-F238E27FC236}">
              <a16:creationId xmlns:a16="http://schemas.microsoft.com/office/drawing/2014/main" id="{76135D1B-379A-4DF8-8E24-6B57CAB96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54</xdr:row>
      <xdr:rowOff>0</xdr:rowOff>
    </xdr:from>
    <xdr:ext cx="45720" cy="45720"/>
    <xdr:pic>
      <xdr:nvPicPr>
        <xdr:cNvPr id="39" name="Picture 38">
          <a:extLst>
            <a:ext uri="{FF2B5EF4-FFF2-40B4-BE49-F238E27FC236}">
              <a16:creationId xmlns:a16="http://schemas.microsoft.com/office/drawing/2014/main" id="{DBAC64E2-1F1A-4D67-A6AD-C4EDD7B13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42</xdr:row>
      <xdr:rowOff>0</xdr:rowOff>
    </xdr:from>
    <xdr:ext cx="45720" cy="45720"/>
    <xdr:pic>
      <xdr:nvPicPr>
        <xdr:cNvPr id="40" name="Picture 39">
          <a:extLst>
            <a:ext uri="{FF2B5EF4-FFF2-40B4-BE49-F238E27FC236}">
              <a16:creationId xmlns:a16="http://schemas.microsoft.com/office/drawing/2014/main" id="{E4D9C0B9-46AE-4A38-B05C-AE4748240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48</xdr:row>
      <xdr:rowOff>0</xdr:rowOff>
    </xdr:from>
    <xdr:ext cx="45720" cy="45720"/>
    <xdr:pic>
      <xdr:nvPicPr>
        <xdr:cNvPr id="41" name="Picture 40">
          <a:extLst>
            <a:ext uri="{FF2B5EF4-FFF2-40B4-BE49-F238E27FC236}">
              <a16:creationId xmlns:a16="http://schemas.microsoft.com/office/drawing/2014/main" id="{0D4F8124-0438-408E-977C-758DD09DC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47</xdr:row>
      <xdr:rowOff>0</xdr:rowOff>
    </xdr:from>
    <xdr:ext cx="45720" cy="45720"/>
    <xdr:pic>
      <xdr:nvPicPr>
        <xdr:cNvPr id="42" name="Picture 41">
          <a:extLst>
            <a:ext uri="{FF2B5EF4-FFF2-40B4-BE49-F238E27FC236}">
              <a16:creationId xmlns:a16="http://schemas.microsoft.com/office/drawing/2014/main" id="{262F9D14-7EF5-40BC-A0D8-D7F7A8F4A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45720" cy="45720"/>
    <xdr:pic>
      <xdr:nvPicPr>
        <xdr:cNvPr id="43" name="Picture 42">
          <a:extLst>
            <a:ext uri="{FF2B5EF4-FFF2-40B4-BE49-F238E27FC236}">
              <a16:creationId xmlns:a16="http://schemas.microsoft.com/office/drawing/2014/main" id="{E5285055-5169-4673-9A2F-651202F80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50</xdr:row>
      <xdr:rowOff>0</xdr:rowOff>
    </xdr:from>
    <xdr:ext cx="45720" cy="45720"/>
    <xdr:pic>
      <xdr:nvPicPr>
        <xdr:cNvPr id="44" name="Picture 43">
          <a:extLst>
            <a:ext uri="{FF2B5EF4-FFF2-40B4-BE49-F238E27FC236}">
              <a16:creationId xmlns:a16="http://schemas.microsoft.com/office/drawing/2014/main" id="{298985D9-B29B-40A3-8F4C-D5444323A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54</xdr:row>
      <xdr:rowOff>0</xdr:rowOff>
    </xdr:from>
    <xdr:ext cx="45720" cy="45720"/>
    <xdr:pic>
      <xdr:nvPicPr>
        <xdr:cNvPr id="45" name="Picture 44">
          <a:extLst>
            <a:ext uri="{FF2B5EF4-FFF2-40B4-BE49-F238E27FC236}">
              <a16:creationId xmlns:a16="http://schemas.microsoft.com/office/drawing/2014/main" id="{8BA29A96-F2C6-482D-8EC9-D80A7ADC6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45720" cy="45720"/>
    <xdr:pic>
      <xdr:nvPicPr>
        <xdr:cNvPr id="46" name="Picture 45">
          <a:extLst>
            <a:ext uri="{FF2B5EF4-FFF2-40B4-BE49-F238E27FC236}">
              <a16:creationId xmlns:a16="http://schemas.microsoft.com/office/drawing/2014/main" id="{E5CE31D9-1A40-44BB-9618-82A041BFED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42</xdr:row>
      <xdr:rowOff>0</xdr:rowOff>
    </xdr:from>
    <xdr:ext cx="45720" cy="45720"/>
    <xdr:pic>
      <xdr:nvPicPr>
        <xdr:cNvPr id="47" name="Picture 46">
          <a:extLst>
            <a:ext uri="{FF2B5EF4-FFF2-40B4-BE49-F238E27FC236}">
              <a16:creationId xmlns:a16="http://schemas.microsoft.com/office/drawing/2014/main" id="{985943C4-3DD7-4173-BC0B-06BE15D48D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47</xdr:row>
      <xdr:rowOff>0</xdr:rowOff>
    </xdr:from>
    <xdr:ext cx="45720" cy="45720"/>
    <xdr:pic>
      <xdr:nvPicPr>
        <xdr:cNvPr id="48" name="Picture 47">
          <a:extLst>
            <a:ext uri="{FF2B5EF4-FFF2-40B4-BE49-F238E27FC236}">
              <a16:creationId xmlns:a16="http://schemas.microsoft.com/office/drawing/2014/main" id="{B38D342A-0BBA-468A-A5FC-5A5B66E79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45720" cy="45720"/>
    <xdr:pic>
      <xdr:nvPicPr>
        <xdr:cNvPr id="49" name="Picture 48">
          <a:extLst>
            <a:ext uri="{FF2B5EF4-FFF2-40B4-BE49-F238E27FC236}">
              <a16:creationId xmlns:a16="http://schemas.microsoft.com/office/drawing/2014/main" id="{3EC5405B-4F5E-43C8-BEF5-A7DE583ED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50</xdr:row>
      <xdr:rowOff>0</xdr:rowOff>
    </xdr:from>
    <xdr:ext cx="45720" cy="45720"/>
    <xdr:pic>
      <xdr:nvPicPr>
        <xdr:cNvPr id="50" name="Picture 49">
          <a:extLst>
            <a:ext uri="{FF2B5EF4-FFF2-40B4-BE49-F238E27FC236}">
              <a16:creationId xmlns:a16="http://schemas.microsoft.com/office/drawing/2014/main" id="{96AC73AE-0D0A-4554-812E-CED03009F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54</xdr:row>
      <xdr:rowOff>0</xdr:rowOff>
    </xdr:from>
    <xdr:ext cx="45720" cy="45720"/>
    <xdr:pic>
      <xdr:nvPicPr>
        <xdr:cNvPr id="51" name="Picture 50">
          <a:extLst>
            <a:ext uri="{FF2B5EF4-FFF2-40B4-BE49-F238E27FC236}">
              <a16:creationId xmlns:a16="http://schemas.microsoft.com/office/drawing/2014/main" id="{49BC58EB-5EE0-4970-97C2-7A11032B8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45720" cy="45720"/>
    <xdr:pic>
      <xdr:nvPicPr>
        <xdr:cNvPr id="52" name="Picture 51">
          <a:extLst>
            <a:ext uri="{FF2B5EF4-FFF2-40B4-BE49-F238E27FC236}">
              <a16:creationId xmlns:a16="http://schemas.microsoft.com/office/drawing/2014/main" id="{DCFC87D2-C9A1-4916-84D9-571AA725F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45720" cy="45720"/>
    <xdr:pic>
      <xdr:nvPicPr>
        <xdr:cNvPr id="53" name="Picture 52">
          <a:extLst>
            <a:ext uri="{FF2B5EF4-FFF2-40B4-BE49-F238E27FC236}">
              <a16:creationId xmlns:a16="http://schemas.microsoft.com/office/drawing/2014/main" id="{C133EE84-63AA-40EC-ACE6-1194A35D4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42</xdr:row>
      <xdr:rowOff>0</xdr:rowOff>
    </xdr:from>
    <xdr:ext cx="45720" cy="45720"/>
    <xdr:pic>
      <xdr:nvPicPr>
        <xdr:cNvPr id="54" name="Picture 53">
          <a:extLst>
            <a:ext uri="{FF2B5EF4-FFF2-40B4-BE49-F238E27FC236}">
              <a16:creationId xmlns:a16="http://schemas.microsoft.com/office/drawing/2014/main" id="{F5C21797-7C96-4B88-82EA-16A29C5ECC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45720" cy="45720"/>
    <xdr:pic>
      <xdr:nvPicPr>
        <xdr:cNvPr id="55" name="Picture 54">
          <a:extLst>
            <a:ext uri="{FF2B5EF4-FFF2-40B4-BE49-F238E27FC236}">
              <a16:creationId xmlns:a16="http://schemas.microsoft.com/office/drawing/2014/main" id="{463F15BF-6326-4255-86F9-5F30598F5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50</xdr:row>
      <xdr:rowOff>0</xdr:rowOff>
    </xdr:from>
    <xdr:ext cx="45720" cy="45720"/>
    <xdr:pic>
      <xdr:nvPicPr>
        <xdr:cNvPr id="56" name="Picture 55">
          <a:extLst>
            <a:ext uri="{FF2B5EF4-FFF2-40B4-BE49-F238E27FC236}">
              <a16:creationId xmlns:a16="http://schemas.microsoft.com/office/drawing/2014/main" id="{FAF2216B-AC8B-43B2-B917-D09558110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54</xdr:row>
      <xdr:rowOff>0</xdr:rowOff>
    </xdr:from>
    <xdr:ext cx="45720" cy="45720"/>
    <xdr:pic>
      <xdr:nvPicPr>
        <xdr:cNvPr id="57" name="Picture 56">
          <a:extLst>
            <a:ext uri="{FF2B5EF4-FFF2-40B4-BE49-F238E27FC236}">
              <a16:creationId xmlns:a16="http://schemas.microsoft.com/office/drawing/2014/main" id="{64836F0E-4FB8-4355-886E-4D7246842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45720" cy="45720"/>
    <xdr:pic>
      <xdr:nvPicPr>
        <xdr:cNvPr id="58" name="Picture 57">
          <a:extLst>
            <a:ext uri="{FF2B5EF4-FFF2-40B4-BE49-F238E27FC236}">
              <a16:creationId xmlns:a16="http://schemas.microsoft.com/office/drawing/2014/main" id="{A0EB75DD-DC4C-4D1C-8FC4-F3D5259B7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45720" cy="45720"/>
    <xdr:pic>
      <xdr:nvPicPr>
        <xdr:cNvPr id="59" name="Picture 58">
          <a:extLst>
            <a:ext uri="{FF2B5EF4-FFF2-40B4-BE49-F238E27FC236}">
              <a16:creationId xmlns:a16="http://schemas.microsoft.com/office/drawing/2014/main" id="{97B1D822-1804-4B58-99E5-035FFFDAEC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51</xdr:row>
      <xdr:rowOff>0</xdr:rowOff>
    </xdr:from>
    <xdr:ext cx="45720" cy="45720"/>
    <xdr:pic>
      <xdr:nvPicPr>
        <xdr:cNvPr id="60" name="Picture 59">
          <a:extLst>
            <a:ext uri="{FF2B5EF4-FFF2-40B4-BE49-F238E27FC236}">
              <a16:creationId xmlns:a16="http://schemas.microsoft.com/office/drawing/2014/main" id="{9F4CCFE2-CE92-4DFD-AECB-042A19477F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39</xdr:row>
      <xdr:rowOff>0</xdr:rowOff>
    </xdr:from>
    <xdr:ext cx="45720" cy="45720"/>
    <xdr:pic>
      <xdr:nvPicPr>
        <xdr:cNvPr id="61" name="Picture 60">
          <a:extLst>
            <a:ext uri="{FF2B5EF4-FFF2-40B4-BE49-F238E27FC236}">
              <a16:creationId xmlns:a16="http://schemas.microsoft.com/office/drawing/2014/main" id="{C537755A-BC0E-45D8-B729-41D154A81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50</xdr:row>
      <xdr:rowOff>0</xdr:rowOff>
    </xdr:from>
    <xdr:ext cx="45720" cy="45720"/>
    <xdr:pic>
      <xdr:nvPicPr>
        <xdr:cNvPr id="62" name="Picture 61">
          <a:extLst>
            <a:ext uri="{FF2B5EF4-FFF2-40B4-BE49-F238E27FC236}">
              <a16:creationId xmlns:a16="http://schemas.microsoft.com/office/drawing/2014/main" id="{9F0CE9E4-7071-4CA7-9A9C-88B458D4C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54</xdr:row>
      <xdr:rowOff>0</xdr:rowOff>
    </xdr:from>
    <xdr:ext cx="45720" cy="45720"/>
    <xdr:pic>
      <xdr:nvPicPr>
        <xdr:cNvPr id="63" name="Picture 62">
          <a:extLst>
            <a:ext uri="{FF2B5EF4-FFF2-40B4-BE49-F238E27FC236}">
              <a16:creationId xmlns:a16="http://schemas.microsoft.com/office/drawing/2014/main" id="{D825E5B7-9379-4DFD-9E93-705F39018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45720" cy="45720"/>
    <xdr:pic>
      <xdr:nvPicPr>
        <xdr:cNvPr id="64" name="Picture 63">
          <a:extLst>
            <a:ext uri="{FF2B5EF4-FFF2-40B4-BE49-F238E27FC236}">
              <a16:creationId xmlns:a16="http://schemas.microsoft.com/office/drawing/2014/main" id="{66036ED5-CFD5-4BBA-A38F-8961FA3B7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45720" cy="45720"/>
    <xdr:pic>
      <xdr:nvPicPr>
        <xdr:cNvPr id="65" name="Picture 64">
          <a:extLst>
            <a:ext uri="{FF2B5EF4-FFF2-40B4-BE49-F238E27FC236}">
              <a16:creationId xmlns:a16="http://schemas.microsoft.com/office/drawing/2014/main" id="{550119D2-C815-4BC8-8904-C52B7E42A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51</xdr:row>
      <xdr:rowOff>0</xdr:rowOff>
    </xdr:from>
    <xdr:ext cx="45720" cy="45720"/>
    <xdr:pic>
      <xdr:nvPicPr>
        <xdr:cNvPr id="66" name="Picture 65">
          <a:extLst>
            <a:ext uri="{FF2B5EF4-FFF2-40B4-BE49-F238E27FC236}">
              <a16:creationId xmlns:a16="http://schemas.microsoft.com/office/drawing/2014/main" id="{C010ECDB-B9C0-4FC4-B946-2CD75ECB1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67" name="Picture 66">
          <a:extLst>
            <a:ext uri="{FF2B5EF4-FFF2-40B4-BE49-F238E27FC236}">
              <a16:creationId xmlns:a16="http://schemas.microsoft.com/office/drawing/2014/main" id="{4F259316-DC04-4F77-B073-5A0C448F43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38</xdr:row>
      <xdr:rowOff>0</xdr:rowOff>
    </xdr:from>
    <xdr:ext cx="45720" cy="45720"/>
    <xdr:pic>
      <xdr:nvPicPr>
        <xdr:cNvPr id="68" name="Picture 67">
          <a:extLst>
            <a:ext uri="{FF2B5EF4-FFF2-40B4-BE49-F238E27FC236}">
              <a16:creationId xmlns:a16="http://schemas.microsoft.com/office/drawing/2014/main" id="{40B5B9AC-56E8-43FC-9D0D-1F4FDD25D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54</xdr:row>
      <xdr:rowOff>0</xdr:rowOff>
    </xdr:from>
    <xdr:ext cx="45720" cy="45720"/>
    <xdr:pic>
      <xdr:nvPicPr>
        <xdr:cNvPr id="69" name="Picture 68">
          <a:extLst>
            <a:ext uri="{FF2B5EF4-FFF2-40B4-BE49-F238E27FC236}">
              <a16:creationId xmlns:a16="http://schemas.microsoft.com/office/drawing/2014/main" id="{9DEE6DB1-7E37-4F26-9E3F-B874D722D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45720" cy="45720"/>
    <xdr:pic>
      <xdr:nvPicPr>
        <xdr:cNvPr id="70" name="Picture 69">
          <a:extLst>
            <a:ext uri="{FF2B5EF4-FFF2-40B4-BE49-F238E27FC236}">
              <a16:creationId xmlns:a16="http://schemas.microsoft.com/office/drawing/2014/main" id="{11A4A7AD-BC1C-4680-9FA0-2844A67EDA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45720" cy="45720"/>
    <xdr:pic>
      <xdr:nvPicPr>
        <xdr:cNvPr id="71" name="Picture 70">
          <a:extLst>
            <a:ext uri="{FF2B5EF4-FFF2-40B4-BE49-F238E27FC236}">
              <a16:creationId xmlns:a16="http://schemas.microsoft.com/office/drawing/2014/main" id="{B76855DF-C14A-48D8-B157-40BD3A77B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51</xdr:row>
      <xdr:rowOff>0</xdr:rowOff>
    </xdr:from>
    <xdr:ext cx="45720" cy="45720"/>
    <xdr:pic>
      <xdr:nvPicPr>
        <xdr:cNvPr id="72" name="Picture 71">
          <a:extLst>
            <a:ext uri="{FF2B5EF4-FFF2-40B4-BE49-F238E27FC236}">
              <a16:creationId xmlns:a16="http://schemas.microsoft.com/office/drawing/2014/main" id="{EA75AACF-9D9E-43AE-B621-0B5568735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73" name="Picture 72">
          <a:extLst>
            <a:ext uri="{FF2B5EF4-FFF2-40B4-BE49-F238E27FC236}">
              <a16:creationId xmlns:a16="http://schemas.microsoft.com/office/drawing/2014/main" id="{257473C5-B9AA-4426-98D3-0E70ADF4B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74" name="Picture 73">
          <a:extLst>
            <a:ext uri="{FF2B5EF4-FFF2-40B4-BE49-F238E27FC236}">
              <a16:creationId xmlns:a16="http://schemas.microsoft.com/office/drawing/2014/main" id="{B1C3F8CF-2D70-4A3B-81DE-C240A82FB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40</xdr:row>
      <xdr:rowOff>0</xdr:rowOff>
    </xdr:from>
    <xdr:ext cx="45720" cy="45720"/>
    <xdr:pic>
      <xdr:nvPicPr>
        <xdr:cNvPr id="75" name="Picture 74">
          <a:extLst>
            <a:ext uri="{FF2B5EF4-FFF2-40B4-BE49-F238E27FC236}">
              <a16:creationId xmlns:a16="http://schemas.microsoft.com/office/drawing/2014/main" id="{1A4095FF-C853-41EC-BF96-0F8699980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45720" cy="45720"/>
    <xdr:pic>
      <xdr:nvPicPr>
        <xdr:cNvPr id="76" name="Picture 75">
          <a:extLst>
            <a:ext uri="{FF2B5EF4-FFF2-40B4-BE49-F238E27FC236}">
              <a16:creationId xmlns:a16="http://schemas.microsoft.com/office/drawing/2014/main" id="{75B31095-D262-4803-A11B-8CD491297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45720" cy="45720"/>
    <xdr:pic>
      <xdr:nvPicPr>
        <xdr:cNvPr id="77" name="Picture 76">
          <a:extLst>
            <a:ext uri="{FF2B5EF4-FFF2-40B4-BE49-F238E27FC236}">
              <a16:creationId xmlns:a16="http://schemas.microsoft.com/office/drawing/2014/main" id="{5CDA28D2-1500-437C-8B48-012C53BF6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51</xdr:row>
      <xdr:rowOff>0</xdr:rowOff>
    </xdr:from>
    <xdr:ext cx="45720" cy="45720"/>
    <xdr:pic>
      <xdr:nvPicPr>
        <xdr:cNvPr id="78" name="Picture 77">
          <a:extLst>
            <a:ext uri="{FF2B5EF4-FFF2-40B4-BE49-F238E27FC236}">
              <a16:creationId xmlns:a16="http://schemas.microsoft.com/office/drawing/2014/main" id="{D295B5CB-E764-4933-9C57-D778C8298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79" name="Picture 78">
          <a:extLst>
            <a:ext uri="{FF2B5EF4-FFF2-40B4-BE49-F238E27FC236}">
              <a16:creationId xmlns:a16="http://schemas.microsoft.com/office/drawing/2014/main" id="{775DE09F-34DB-4BB5-9B3E-2BBFCD6D2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80" name="Picture 79">
          <a:extLst>
            <a:ext uri="{FF2B5EF4-FFF2-40B4-BE49-F238E27FC236}">
              <a16:creationId xmlns:a16="http://schemas.microsoft.com/office/drawing/2014/main" id="{8AC2DCE7-C0EC-4CF9-BE79-3AC9F142D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81" name="Picture 80">
          <a:extLst>
            <a:ext uri="{FF2B5EF4-FFF2-40B4-BE49-F238E27FC236}">
              <a16:creationId xmlns:a16="http://schemas.microsoft.com/office/drawing/2014/main" id="{219134E7-D5F1-4BCC-84DF-03A6173378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44</xdr:row>
      <xdr:rowOff>0</xdr:rowOff>
    </xdr:from>
    <xdr:ext cx="45720" cy="45720"/>
    <xdr:pic>
      <xdr:nvPicPr>
        <xdr:cNvPr id="82" name="Picture 81">
          <a:extLst>
            <a:ext uri="{FF2B5EF4-FFF2-40B4-BE49-F238E27FC236}">
              <a16:creationId xmlns:a16="http://schemas.microsoft.com/office/drawing/2014/main" id="{71686100-B796-4554-943A-2EFA427EF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45720" cy="45720"/>
    <xdr:pic>
      <xdr:nvPicPr>
        <xdr:cNvPr id="83" name="Picture 82">
          <a:extLst>
            <a:ext uri="{FF2B5EF4-FFF2-40B4-BE49-F238E27FC236}">
              <a16:creationId xmlns:a16="http://schemas.microsoft.com/office/drawing/2014/main" id="{9F582942-FFC9-4BD3-96CF-7734542D4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51</xdr:row>
      <xdr:rowOff>0</xdr:rowOff>
    </xdr:from>
    <xdr:ext cx="45720" cy="45720"/>
    <xdr:pic>
      <xdr:nvPicPr>
        <xdr:cNvPr id="84" name="Picture 83">
          <a:extLst>
            <a:ext uri="{FF2B5EF4-FFF2-40B4-BE49-F238E27FC236}">
              <a16:creationId xmlns:a16="http://schemas.microsoft.com/office/drawing/2014/main" id="{599416B7-57FF-4D4A-950B-47E9846CB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85" name="Picture 84">
          <a:extLst>
            <a:ext uri="{FF2B5EF4-FFF2-40B4-BE49-F238E27FC236}">
              <a16:creationId xmlns:a16="http://schemas.microsoft.com/office/drawing/2014/main" id="{8836364A-A8F1-4EF9-86E8-B531FD6CC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86" name="Picture 85">
          <a:extLst>
            <a:ext uri="{FF2B5EF4-FFF2-40B4-BE49-F238E27FC236}">
              <a16:creationId xmlns:a16="http://schemas.microsoft.com/office/drawing/2014/main" id="{E3517DC2-DBA2-495B-9826-F654D641BB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87" name="Picture 86">
          <a:extLst>
            <a:ext uri="{FF2B5EF4-FFF2-40B4-BE49-F238E27FC236}">
              <a16:creationId xmlns:a16="http://schemas.microsoft.com/office/drawing/2014/main" id="{DA42ACCA-599B-4816-B92E-F766FB777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88" name="Picture 87">
          <a:extLst>
            <a:ext uri="{FF2B5EF4-FFF2-40B4-BE49-F238E27FC236}">
              <a16:creationId xmlns:a16="http://schemas.microsoft.com/office/drawing/2014/main" id="{3F18189C-3B7D-4777-9B52-1852AF6EA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45720" cy="45720"/>
    <xdr:pic>
      <xdr:nvPicPr>
        <xdr:cNvPr id="89" name="Picture 88">
          <a:extLst>
            <a:ext uri="{FF2B5EF4-FFF2-40B4-BE49-F238E27FC236}">
              <a16:creationId xmlns:a16="http://schemas.microsoft.com/office/drawing/2014/main" id="{9F9D0E90-C209-44B9-8EF9-ED3AC9918D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51</xdr:row>
      <xdr:rowOff>0</xdr:rowOff>
    </xdr:from>
    <xdr:ext cx="45720" cy="45720"/>
    <xdr:pic>
      <xdr:nvPicPr>
        <xdr:cNvPr id="90" name="Picture 89">
          <a:extLst>
            <a:ext uri="{FF2B5EF4-FFF2-40B4-BE49-F238E27FC236}">
              <a16:creationId xmlns:a16="http://schemas.microsoft.com/office/drawing/2014/main" id="{7BA8B780-0089-48EB-B4C7-EC3C12E7D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91" name="Picture 90">
          <a:extLst>
            <a:ext uri="{FF2B5EF4-FFF2-40B4-BE49-F238E27FC236}">
              <a16:creationId xmlns:a16="http://schemas.microsoft.com/office/drawing/2014/main" id="{CE4C5804-A9EA-4DA8-B7B4-08D515861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92" name="Picture 91">
          <a:extLst>
            <a:ext uri="{FF2B5EF4-FFF2-40B4-BE49-F238E27FC236}">
              <a16:creationId xmlns:a16="http://schemas.microsoft.com/office/drawing/2014/main" id="{C92856B9-C3B0-45AC-9276-2C6B166E6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93" name="Picture 92">
          <a:extLst>
            <a:ext uri="{FF2B5EF4-FFF2-40B4-BE49-F238E27FC236}">
              <a16:creationId xmlns:a16="http://schemas.microsoft.com/office/drawing/2014/main" id="{5103A74E-8C92-480B-8910-044584BB02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94" name="Picture 93">
          <a:extLst>
            <a:ext uri="{FF2B5EF4-FFF2-40B4-BE49-F238E27FC236}">
              <a16:creationId xmlns:a16="http://schemas.microsoft.com/office/drawing/2014/main" id="{3B455A46-48A9-4B8E-B715-8DAA559941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95" name="Picture 94">
          <a:extLst>
            <a:ext uri="{FF2B5EF4-FFF2-40B4-BE49-F238E27FC236}">
              <a16:creationId xmlns:a16="http://schemas.microsoft.com/office/drawing/2014/main" id="{D05F67BF-7020-4387-804F-BED4BDC244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41</xdr:row>
      <xdr:rowOff>0</xdr:rowOff>
    </xdr:from>
    <xdr:ext cx="45720" cy="45720"/>
    <xdr:pic>
      <xdr:nvPicPr>
        <xdr:cNvPr id="96" name="Picture 95">
          <a:extLst>
            <a:ext uri="{FF2B5EF4-FFF2-40B4-BE49-F238E27FC236}">
              <a16:creationId xmlns:a16="http://schemas.microsoft.com/office/drawing/2014/main" id="{5B44E1DB-A702-4A48-A9CC-33D175298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97" name="Picture 96">
          <a:extLst>
            <a:ext uri="{FF2B5EF4-FFF2-40B4-BE49-F238E27FC236}">
              <a16:creationId xmlns:a16="http://schemas.microsoft.com/office/drawing/2014/main" id="{A9AAE146-5A5B-40FF-B27D-B0F9124AD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98" name="Picture 97">
          <a:extLst>
            <a:ext uri="{FF2B5EF4-FFF2-40B4-BE49-F238E27FC236}">
              <a16:creationId xmlns:a16="http://schemas.microsoft.com/office/drawing/2014/main" id="{C474DB32-B54E-4FFF-91BE-852A66F4B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99" name="Picture 98">
          <a:extLst>
            <a:ext uri="{FF2B5EF4-FFF2-40B4-BE49-F238E27FC236}">
              <a16:creationId xmlns:a16="http://schemas.microsoft.com/office/drawing/2014/main" id="{59A25160-50A8-45CD-B36D-9A82AFDC9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00" name="Picture 99">
          <a:extLst>
            <a:ext uri="{FF2B5EF4-FFF2-40B4-BE49-F238E27FC236}">
              <a16:creationId xmlns:a16="http://schemas.microsoft.com/office/drawing/2014/main" id="{40CC1014-41C2-466A-BAD4-2BD26B7DC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01" name="Picture 100">
          <a:extLst>
            <a:ext uri="{FF2B5EF4-FFF2-40B4-BE49-F238E27FC236}">
              <a16:creationId xmlns:a16="http://schemas.microsoft.com/office/drawing/2014/main" id="{9BDF5FCB-EC94-4CDF-91EE-E9A289B7C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02" name="Picture 101">
          <a:extLst>
            <a:ext uri="{FF2B5EF4-FFF2-40B4-BE49-F238E27FC236}">
              <a16:creationId xmlns:a16="http://schemas.microsoft.com/office/drawing/2014/main" id="{CBEFCD3F-1C05-4C11-8945-B56754EBD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34</xdr:row>
      <xdr:rowOff>0</xdr:rowOff>
    </xdr:from>
    <xdr:ext cx="45720" cy="45720"/>
    <xdr:pic>
      <xdr:nvPicPr>
        <xdr:cNvPr id="103" name="Picture 102">
          <a:extLst>
            <a:ext uri="{FF2B5EF4-FFF2-40B4-BE49-F238E27FC236}">
              <a16:creationId xmlns:a16="http://schemas.microsoft.com/office/drawing/2014/main" id="{C96B926D-7331-4AC4-AF51-A435698DF1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04" name="Picture 103">
          <a:extLst>
            <a:ext uri="{FF2B5EF4-FFF2-40B4-BE49-F238E27FC236}">
              <a16:creationId xmlns:a16="http://schemas.microsoft.com/office/drawing/2014/main" id="{05BB3CF9-8CC0-44EB-82EB-3339D3923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05" name="Picture 104">
          <a:extLst>
            <a:ext uri="{FF2B5EF4-FFF2-40B4-BE49-F238E27FC236}">
              <a16:creationId xmlns:a16="http://schemas.microsoft.com/office/drawing/2014/main" id="{931299AA-E766-4629-AAEA-8668A03BB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06" name="Picture 105">
          <a:extLst>
            <a:ext uri="{FF2B5EF4-FFF2-40B4-BE49-F238E27FC236}">
              <a16:creationId xmlns:a16="http://schemas.microsoft.com/office/drawing/2014/main" id="{65702FAD-BA16-4DA7-98D4-9BD2AB39A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07" name="Picture 106">
          <a:extLst>
            <a:ext uri="{FF2B5EF4-FFF2-40B4-BE49-F238E27FC236}">
              <a16:creationId xmlns:a16="http://schemas.microsoft.com/office/drawing/2014/main" id="{4E5762EF-EE9D-4BBF-AFA1-8DD8ADB49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08" name="Picture 107">
          <a:extLst>
            <a:ext uri="{FF2B5EF4-FFF2-40B4-BE49-F238E27FC236}">
              <a16:creationId xmlns:a16="http://schemas.microsoft.com/office/drawing/2014/main" id="{0F1DC055-DC3C-4253-B731-A96CB60C2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09" name="Picture 108">
          <a:extLst>
            <a:ext uri="{FF2B5EF4-FFF2-40B4-BE49-F238E27FC236}">
              <a16:creationId xmlns:a16="http://schemas.microsoft.com/office/drawing/2014/main" id="{57D92E39-0507-4197-94FC-64AF2B115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10" name="Picture 109">
          <a:extLst>
            <a:ext uri="{FF2B5EF4-FFF2-40B4-BE49-F238E27FC236}">
              <a16:creationId xmlns:a16="http://schemas.microsoft.com/office/drawing/2014/main" id="{D37C7E23-34FC-4B86-B47A-5FED02526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11" name="Picture 110">
          <a:extLst>
            <a:ext uri="{FF2B5EF4-FFF2-40B4-BE49-F238E27FC236}">
              <a16:creationId xmlns:a16="http://schemas.microsoft.com/office/drawing/2014/main" id="{70FF239C-9610-4F5A-9762-AB7528563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12" name="Picture 111">
          <a:extLst>
            <a:ext uri="{FF2B5EF4-FFF2-40B4-BE49-F238E27FC236}">
              <a16:creationId xmlns:a16="http://schemas.microsoft.com/office/drawing/2014/main" id="{51CB74DF-CCEE-4AE9-AEAD-5A10824F5B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13" name="Picture 112">
          <a:extLst>
            <a:ext uri="{FF2B5EF4-FFF2-40B4-BE49-F238E27FC236}">
              <a16:creationId xmlns:a16="http://schemas.microsoft.com/office/drawing/2014/main" id="{B614B3E5-6A76-4479-AEA2-C8CDDB888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14" name="Picture 113">
          <a:extLst>
            <a:ext uri="{FF2B5EF4-FFF2-40B4-BE49-F238E27FC236}">
              <a16:creationId xmlns:a16="http://schemas.microsoft.com/office/drawing/2014/main" id="{4A9F2925-8FA4-4DDB-9A0D-7EBF6C986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15" name="Picture 114">
          <a:extLst>
            <a:ext uri="{FF2B5EF4-FFF2-40B4-BE49-F238E27FC236}">
              <a16:creationId xmlns:a16="http://schemas.microsoft.com/office/drawing/2014/main" id="{FCD3AF59-BEEF-449C-A899-BA2FCA4B0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16" name="Picture 115">
          <a:extLst>
            <a:ext uri="{FF2B5EF4-FFF2-40B4-BE49-F238E27FC236}">
              <a16:creationId xmlns:a16="http://schemas.microsoft.com/office/drawing/2014/main" id="{C6A98542-75E8-4B50-BE58-ED8B32077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17" name="Picture 116">
          <a:extLst>
            <a:ext uri="{FF2B5EF4-FFF2-40B4-BE49-F238E27FC236}">
              <a16:creationId xmlns:a16="http://schemas.microsoft.com/office/drawing/2014/main" id="{7B5BCA4B-0E71-40DE-B5D5-A2F41707E6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18" name="Picture 117">
          <a:extLst>
            <a:ext uri="{FF2B5EF4-FFF2-40B4-BE49-F238E27FC236}">
              <a16:creationId xmlns:a16="http://schemas.microsoft.com/office/drawing/2014/main" id="{BA268512-F31F-463A-BF94-207B1B473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19" name="Picture 118">
          <a:extLst>
            <a:ext uri="{FF2B5EF4-FFF2-40B4-BE49-F238E27FC236}">
              <a16:creationId xmlns:a16="http://schemas.microsoft.com/office/drawing/2014/main" id="{6C3B3242-24EA-47B2-B3BA-1BDA3D7DD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20" name="Picture 119">
          <a:extLst>
            <a:ext uri="{FF2B5EF4-FFF2-40B4-BE49-F238E27FC236}">
              <a16:creationId xmlns:a16="http://schemas.microsoft.com/office/drawing/2014/main" id="{0A5A0C0B-8C93-45DE-AD83-EAFF165698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21" name="Picture 120">
          <a:extLst>
            <a:ext uri="{FF2B5EF4-FFF2-40B4-BE49-F238E27FC236}">
              <a16:creationId xmlns:a16="http://schemas.microsoft.com/office/drawing/2014/main" id="{B09E48F3-71CE-4B50-95F7-D363C8E76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22" name="Picture 121">
          <a:extLst>
            <a:ext uri="{FF2B5EF4-FFF2-40B4-BE49-F238E27FC236}">
              <a16:creationId xmlns:a16="http://schemas.microsoft.com/office/drawing/2014/main" id="{2B16AE46-A498-4CBC-8224-46FF350D9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23" name="Picture 122">
          <a:extLst>
            <a:ext uri="{FF2B5EF4-FFF2-40B4-BE49-F238E27FC236}">
              <a16:creationId xmlns:a16="http://schemas.microsoft.com/office/drawing/2014/main" id="{F39706C2-61EC-4C6D-922E-42651B34F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24" name="Picture 123">
          <a:extLst>
            <a:ext uri="{FF2B5EF4-FFF2-40B4-BE49-F238E27FC236}">
              <a16:creationId xmlns:a16="http://schemas.microsoft.com/office/drawing/2014/main" id="{E5537933-F0A7-4FFF-B2DB-6EF8179B9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25" name="Picture 124">
          <a:extLst>
            <a:ext uri="{FF2B5EF4-FFF2-40B4-BE49-F238E27FC236}">
              <a16:creationId xmlns:a16="http://schemas.microsoft.com/office/drawing/2014/main" id="{AE3FAEB2-0D3E-4956-AC6F-7E5C1B5DA0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26" name="Picture 125">
          <a:extLst>
            <a:ext uri="{FF2B5EF4-FFF2-40B4-BE49-F238E27FC236}">
              <a16:creationId xmlns:a16="http://schemas.microsoft.com/office/drawing/2014/main" id="{3A3C10D2-645E-4E2A-A618-0089C471F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27" name="Picture 126">
          <a:extLst>
            <a:ext uri="{FF2B5EF4-FFF2-40B4-BE49-F238E27FC236}">
              <a16:creationId xmlns:a16="http://schemas.microsoft.com/office/drawing/2014/main" id="{2ABABEB6-C223-42B9-B9A5-3D1F965E3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28" name="Picture 127">
          <a:extLst>
            <a:ext uri="{FF2B5EF4-FFF2-40B4-BE49-F238E27FC236}">
              <a16:creationId xmlns:a16="http://schemas.microsoft.com/office/drawing/2014/main" id="{3EE605D0-6A6E-47E7-8BBC-8D937455C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29" name="Picture 128">
          <a:extLst>
            <a:ext uri="{FF2B5EF4-FFF2-40B4-BE49-F238E27FC236}">
              <a16:creationId xmlns:a16="http://schemas.microsoft.com/office/drawing/2014/main" id="{55DC5005-1A4C-4C4D-838C-7C22518C2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30" name="Picture 129">
          <a:extLst>
            <a:ext uri="{FF2B5EF4-FFF2-40B4-BE49-F238E27FC236}">
              <a16:creationId xmlns:a16="http://schemas.microsoft.com/office/drawing/2014/main" id="{3E863358-7450-4822-BEC6-B67BB4EFA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31" name="Picture 130">
          <a:extLst>
            <a:ext uri="{FF2B5EF4-FFF2-40B4-BE49-F238E27FC236}">
              <a16:creationId xmlns:a16="http://schemas.microsoft.com/office/drawing/2014/main" id="{2303779B-E19C-42CA-84EA-F7702C0BB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32" name="Picture 131">
          <a:extLst>
            <a:ext uri="{FF2B5EF4-FFF2-40B4-BE49-F238E27FC236}">
              <a16:creationId xmlns:a16="http://schemas.microsoft.com/office/drawing/2014/main" id="{AE2C7B7F-8C0D-4AA6-BB14-4F3C0B4CA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33" name="Picture 132">
          <a:extLst>
            <a:ext uri="{FF2B5EF4-FFF2-40B4-BE49-F238E27FC236}">
              <a16:creationId xmlns:a16="http://schemas.microsoft.com/office/drawing/2014/main" id="{344053F6-94BB-4910-91AF-01B31E8B2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34" name="Picture 133">
          <a:extLst>
            <a:ext uri="{FF2B5EF4-FFF2-40B4-BE49-F238E27FC236}">
              <a16:creationId xmlns:a16="http://schemas.microsoft.com/office/drawing/2014/main" id="{79CF31EE-D1E8-4A74-B56F-7BBFA1F208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35" name="Picture 134">
          <a:extLst>
            <a:ext uri="{FF2B5EF4-FFF2-40B4-BE49-F238E27FC236}">
              <a16:creationId xmlns:a16="http://schemas.microsoft.com/office/drawing/2014/main" id="{C35B0054-F3B8-4DD8-BC46-D175356B2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36" name="Picture 135">
          <a:extLst>
            <a:ext uri="{FF2B5EF4-FFF2-40B4-BE49-F238E27FC236}">
              <a16:creationId xmlns:a16="http://schemas.microsoft.com/office/drawing/2014/main" id="{AD8F9D7D-99A2-4A09-99D1-686BB72DD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37" name="Picture 136">
          <a:extLst>
            <a:ext uri="{FF2B5EF4-FFF2-40B4-BE49-F238E27FC236}">
              <a16:creationId xmlns:a16="http://schemas.microsoft.com/office/drawing/2014/main" id="{D3C2A770-0205-4781-A42E-3B02FC71C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38" name="Picture 137">
          <a:extLst>
            <a:ext uri="{FF2B5EF4-FFF2-40B4-BE49-F238E27FC236}">
              <a16:creationId xmlns:a16="http://schemas.microsoft.com/office/drawing/2014/main" id="{D1B39F52-C97E-4EE6-9293-3F40B2B1A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39" name="Picture 138">
          <a:extLst>
            <a:ext uri="{FF2B5EF4-FFF2-40B4-BE49-F238E27FC236}">
              <a16:creationId xmlns:a16="http://schemas.microsoft.com/office/drawing/2014/main" id="{4CDFAE00-B07E-447B-99CF-6928FDC65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893"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40" name="Picture 139">
          <a:extLst>
            <a:ext uri="{FF2B5EF4-FFF2-40B4-BE49-F238E27FC236}">
              <a16:creationId xmlns:a16="http://schemas.microsoft.com/office/drawing/2014/main" id="{40D589AE-C6D8-46CF-ABF9-6E568453E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447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45720" cy="45720"/>
    <xdr:pic>
      <xdr:nvPicPr>
        <xdr:cNvPr id="141" name="Picture 140">
          <a:extLst>
            <a:ext uri="{FF2B5EF4-FFF2-40B4-BE49-F238E27FC236}">
              <a16:creationId xmlns:a16="http://schemas.microsoft.com/office/drawing/2014/main" id="{93255BE4-E353-4040-B7D7-2801A0D5F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447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45720" cy="45720"/>
    <xdr:pic>
      <xdr:nvPicPr>
        <xdr:cNvPr id="142" name="Picture 141">
          <a:extLst>
            <a:ext uri="{FF2B5EF4-FFF2-40B4-BE49-F238E27FC236}">
              <a16:creationId xmlns:a16="http://schemas.microsoft.com/office/drawing/2014/main" id="{C6948B21-7BAB-4640-8C1D-178573DC5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447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45720" cy="45720"/>
    <xdr:pic>
      <xdr:nvPicPr>
        <xdr:cNvPr id="143" name="Picture 142">
          <a:extLst>
            <a:ext uri="{FF2B5EF4-FFF2-40B4-BE49-F238E27FC236}">
              <a16:creationId xmlns:a16="http://schemas.microsoft.com/office/drawing/2014/main" id="{8DB3ABCE-B2A6-4D63-B84C-32D21796D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447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45720" cy="45720"/>
    <xdr:pic>
      <xdr:nvPicPr>
        <xdr:cNvPr id="144" name="Picture 143">
          <a:extLst>
            <a:ext uri="{FF2B5EF4-FFF2-40B4-BE49-F238E27FC236}">
              <a16:creationId xmlns:a16="http://schemas.microsoft.com/office/drawing/2014/main" id="{0B143F5F-0AF6-49B3-8298-2AF8734EF3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447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145" name="Picture 144">
          <a:extLst>
            <a:ext uri="{FF2B5EF4-FFF2-40B4-BE49-F238E27FC236}">
              <a16:creationId xmlns:a16="http://schemas.microsoft.com/office/drawing/2014/main" id="{57D7B2B2-4575-4616-8FB9-32C96A6ED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447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45720" cy="45720"/>
    <xdr:pic>
      <xdr:nvPicPr>
        <xdr:cNvPr id="146" name="Picture 145">
          <a:extLst>
            <a:ext uri="{FF2B5EF4-FFF2-40B4-BE49-F238E27FC236}">
              <a16:creationId xmlns:a16="http://schemas.microsoft.com/office/drawing/2014/main" id="{A0B8A473-40E1-4579-87B8-D7A2A04E2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447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45720" cy="45720"/>
    <xdr:pic>
      <xdr:nvPicPr>
        <xdr:cNvPr id="147" name="Picture 146">
          <a:extLst>
            <a:ext uri="{FF2B5EF4-FFF2-40B4-BE49-F238E27FC236}">
              <a16:creationId xmlns:a16="http://schemas.microsoft.com/office/drawing/2014/main" id="{3FFA767E-DB1F-4561-A347-254152AC43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447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45720" cy="45720"/>
    <xdr:pic>
      <xdr:nvPicPr>
        <xdr:cNvPr id="148" name="Picture 147">
          <a:extLst>
            <a:ext uri="{FF2B5EF4-FFF2-40B4-BE49-F238E27FC236}">
              <a16:creationId xmlns:a16="http://schemas.microsoft.com/office/drawing/2014/main" id="{F6C131D6-1772-4A51-8504-791F04293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447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45720" cy="45720"/>
    <xdr:pic>
      <xdr:nvPicPr>
        <xdr:cNvPr id="149" name="Picture 148">
          <a:extLst>
            <a:ext uri="{FF2B5EF4-FFF2-40B4-BE49-F238E27FC236}">
              <a16:creationId xmlns:a16="http://schemas.microsoft.com/office/drawing/2014/main" id="{BCACB636-76EE-4EE7-A783-3A559A49E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447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56</xdr:row>
      <xdr:rowOff>0</xdr:rowOff>
    </xdr:from>
    <xdr:ext cx="45720" cy="45720"/>
    <xdr:pic>
      <xdr:nvPicPr>
        <xdr:cNvPr id="150" name="Picture 149">
          <a:extLst>
            <a:ext uri="{FF2B5EF4-FFF2-40B4-BE49-F238E27FC236}">
              <a16:creationId xmlns:a16="http://schemas.microsoft.com/office/drawing/2014/main" id="{EE551453-CEAE-4350-A6E5-0D5E3548B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45720" cy="45720"/>
    <xdr:pic>
      <xdr:nvPicPr>
        <xdr:cNvPr id="151" name="Picture 150">
          <a:extLst>
            <a:ext uri="{FF2B5EF4-FFF2-40B4-BE49-F238E27FC236}">
              <a16:creationId xmlns:a16="http://schemas.microsoft.com/office/drawing/2014/main" id="{18AFE364-5DCD-40DB-A8DB-28B5053C0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45720" cy="45720"/>
    <xdr:pic>
      <xdr:nvPicPr>
        <xdr:cNvPr id="152" name="Picture 151">
          <a:extLst>
            <a:ext uri="{FF2B5EF4-FFF2-40B4-BE49-F238E27FC236}">
              <a16:creationId xmlns:a16="http://schemas.microsoft.com/office/drawing/2014/main" id="{13568229-F7BA-43EE-A34D-9C10DAE1A9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45720" cy="45720"/>
    <xdr:pic>
      <xdr:nvPicPr>
        <xdr:cNvPr id="153" name="Picture 152">
          <a:extLst>
            <a:ext uri="{FF2B5EF4-FFF2-40B4-BE49-F238E27FC236}">
              <a16:creationId xmlns:a16="http://schemas.microsoft.com/office/drawing/2014/main" id="{7CA01D6E-847A-4953-A00A-A19165421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45720" cy="45720"/>
    <xdr:pic>
      <xdr:nvPicPr>
        <xdr:cNvPr id="154" name="Picture 153">
          <a:extLst>
            <a:ext uri="{FF2B5EF4-FFF2-40B4-BE49-F238E27FC236}">
              <a16:creationId xmlns:a16="http://schemas.microsoft.com/office/drawing/2014/main" id="{2E150EC9-271C-40E7-97F7-3345D4091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45720" cy="45720"/>
    <xdr:pic>
      <xdr:nvPicPr>
        <xdr:cNvPr id="155" name="Picture 154">
          <a:extLst>
            <a:ext uri="{FF2B5EF4-FFF2-40B4-BE49-F238E27FC236}">
              <a16:creationId xmlns:a16="http://schemas.microsoft.com/office/drawing/2014/main" id="{FD45BAB6-E85E-447B-A7B5-617AE1CF1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45720" cy="45720"/>
    <xdr:pic>
      <xdr:nvPicPr>
        <xdr:cNvPr id="156" name="Picture 155">
          <a:extLst>
            <a:ext uri="{FF2B5EF4-FFF2-40B4-BE49-F238E27FC236}">
              <a16:creationId xmlns:a16="http://schemas.microsoft.com/office/drawing/2014/main" id="{EED0DCEC-FAF7-442C-A1F8-36548A81D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45720" cy="45720"/>
    <xdr:pic>
      <xdr:nvPicPr>
        <xdr:cNvPr id="157" name="Picture 156">
          <a:extLst>
            <a:ext uri="{FF2B5EF4-FFF2-40B4-BE49-F238E27FC236}">
              <a16:creationId xmlns:a16="http://schemas.microsoft.com/office/drawing/2014/main" id="{73BCE0CF-A663-405C-B373-F9887D8BB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45720" cy="45720"/>
    <xdr:pic>
      <xdr:nvPicPr>
        <xdr:cNvPr id="158" name="Picture 157">
          <a:extLst>
            <a:ext uri="{FF2B5EF4-FFF2-40B4-BE49-F238E27FC236}">
              <a16:creationId xmlns:a16="http://schemas.microsoft.com/office/drawing/2014/main" id="{9EDC7A8B-83FF-480C-92B4-B62129EC42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45720" cy="45720"/>
    <xdr:pic>
      <xdr:nvPicPr>
        <xdr:cNvPr id="159" name="Picture 158">
          <a:extLst>
            <a:ext uri="{FF2B5EF4-FFF2-40B4-BE49-F238E27FC236}">
              <a16:creationId xmlns:a16="http://schemas.microsoft.com/office/drawing/2014/main" id="{AC33A30F-016B-439A-AF6E-23FE0F55E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45720" cy="45720"/>
    <xdr:pic>
      <xdr:nvPicPr>
        <xdr:cNvPr id="160" name="Picture 159">
          <a:extLst>
            <a:ext uri="{FF2B5EF4-FFF2-40B4-BE49-F238E27FC236}">
              <a16:creationId xmlns:a16="http://schemas.microsoft.com/office/drawing/2014/main" id="{17A3B443-8B56-4622-B0E2-4F98A3760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45720" cy="45720"/>
    <xdr:pic>
      <xdr:nvPicPr>
        <xdr:cNvPr id="161" name="Picture 160">
          <a:extLst>
            <a:ext uri="{FF2B5EF4-FFF2-40B4-BE49-F238E27FC236}">
              <a16:creationId xmlns:a16="http://schemas.microsoft.com/office/drawing/2014/main" id="{109F8F65-5ED9-4EC1-B0FB-2B7B37CC2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45720" cy="45720"/>
    <xdr:pic>
      <xdr:nvPicPr>
        <xdr:cNvPr id="162" name="Picture 161">
          <a:extLst>
            <a:ext uri="{FF2B5EF4-FFF2-40B4-BE49-F238E27FC236}">
              <a16:creationId xmlns:a16="http://schemas.microsoft.com/office/drawing/2014/main" id="{E6F4A5CD-0904-4A5E-8CB9-50458C3ECA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55</xdr:row>
      <xdr:rowOff>0</xdr:rowOff>
    </xdr:from>
    <xdr:ext cx="45720" cy="45720"/>
    <xdr:pic>
      <xdr:nvPicPr>
        <xdr:cNvPr id="163" name="Picture 162">
          <a:extLst>
            <a:ext uri="{FF2B5EF4-FFF2-40B4-BE49-F238E27FC236}">
              <a16:creationId xmlns:a16="http://schemas.microsoft.com/office/drawing/2014/main" id="{7F1F03B0-B594-4F24-B8D1-9906CFDEA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55</xdr:row>
      <xdr:rowOff>0</xdr:rowOff>
    </xdr:from>
    <xdr:ext cx="45720" cy="45720"/>
    <xdr:pic>
      <xdr:nvPicPr>
        <xdr:cNvPr id="164" name="Picture 163">
          <a:extLst>
            <a:ext uri="{FF2B5EF4-FFF2-40B4-BE49-F238E27FC236}">
              <a16:creationId xmlns:a16="http://schemas.microsoft.com/office/drawing/2014/main" id="{8328F865-76B6-42AD-A5E1-50AE2D7A2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45720" cy="45720"/>
    <xdr:pic>
      <xdr:nvPicPr>
        <xdr:cNvPr id="165" name="Picture 164">
          <a:extLst>
            <a:ext uri="{FF2B5EF4-FFF2-40B4-BE49-F238E27FC236}">
              <a16:creationId xmlns:a16="http://schemas.microsoft.com/office/drawing/2014/main" id="{F73DAF67-EF96-411E-92D8-D31F5B461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45720" cy="45720"/>
    <xdr:pic>
      <xdr:nvPicPr>
        <xdr:cNvPr id="166" name="Picture 165">
          <a:extLst>
            <a:ext uri="{FF2B5EF4-FFF2-40B4-BE49-F238E27FC236}">
              <a16:creationId xmlns:a16="http://schemas.microsoft.com/office/drawing/2014/main" id="{1177A53C-39E9-4947-BC82-28DC34A51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45720" cy="45720"/>
    <xdr:pic>
      <xdr:nvPicPr>
        <xdr:cNvPr id="167" name="Picture 166">
          <a:extLst>
            <a:ext uri="{FF2B5EF4-FFF2-40B4-BE49-F238E27FC236}">
              <a16:creationId xmlns:a16="http://schemas.microsoft.com/office/drawing/2014/main" id="{8AB88868-78EF-47A0-B90C-D84041B25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45720" cy="45720"/>
    <xdr:pic>
      <xdr:nvPicPr>
        <xdr:cNvPr id="168" name="Picture 167">
          <a:extLst>
            <a:ext uri="{FF2B5EF4-FFF2-40B4-BE49-F238E27FC236}">
              <a16:creationId xmlns:a16="http://schemas.microsoft.com/office/drawing/2014/main" id="{73CB719C-AEF8-475E-B2C6-071FD2D24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45720" cy="45720"/>
    <xdr:pic>
      <xdr:nvPicPr>
        <xdr:cNvPr id="169" name="Picture 168">
          <a:extLst>
            <a:ext uri="{FF2B5EF4-FFF2-40B4-BE49-F238E27FC236}">
              <a16:creationId xmlns:a16="http://schemas.microsoft.com/office/drawing/2014/main" id="{FC318686-D20A-4FB1-A2D1-2B8D15434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45720" cy="45720"/>
    <xdr:pic>
      <xdr:nvPicPr>
        <xdr:cNvPr id="170" name="Picture 169">
          <a:extLst>
            <a:ext uri="{FF2B5EF4-FFF2-40B4-BE49-F238E27FC236}">
              <a16:creationId xmlns:a16="http://schemas.microsoft.com/office/drawing/2014/main" id="{6C1ECE45-5545-4496-9622-4B257404B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45720" cy="45720"/>
    <xdr:pic>
      <xdr:nvPicPr>
        <xdr:cNvPr id="171" name="Picture 170">
          <a:extLst>
            <a:ext uri="{FF2B5EF4-FFF2-40B4-BE49-F238E27FC236}">
              <a16:creationId xmlns:a16="http://schemas.microsoft.com/office/drawing/2014/main" id="{60FD7953-FBA6-466A-96F4-E1185E4D4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45720" cy="45720"/>
    <xdr:pic>
      <xdr:nvPicPr>
        <xdr:cNvPr id="172" name="Picture 171">
          <a:extLst>
            <a:ext uri="{FF2B5EF4-FFF2-40B4-BE49-F238E27FC236}">
              <a16:creationId xmlns:a16="http://schemas.microsoft.com/office/drawing/2014/main" id="{2AE28696-BB0C-40B1-B582-99A4CA012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45720" cy="45720"/>
    <xdr:pic>
      <xdr:nvPicPr>
        <xdr:cNvPr id="173" name="Picture 172">
          <a:extLst>
            <a:ext uri="{FF2B5EF4-FFF2-40B4-BE49-F238E27FC236}">
              <a16:creationId xmlns:a16="http://schemas.microsoft.com/office/drawing/2014/main" id="{B4A515BA-4F67-4CE6-9BCF-5FB3A5723E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45720" cy="45720"/>
    <xdr:pic>
      <xdr:nvPicPr>
        <xdr:cNvPr id="174" name="Picture 173">
          <a:extLst>
            <a:ext uri="{FF2B5EF4-FFF2-40B4-BE49-F238E27FC236}">
              <a16:creationId xmlns:a16="http://schemas.microsoft.com/office/drawing/2014/main" id="{441E2A43-13F8-4DD7-ACC2-B7F0194C9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45720" cy="45720"/>
    <xdr:pic>
      <xdr:nvPicPr>
        <xdr:cNvPr id="175" name="Picture 174">
          <a:extLst>
            <a:ext uri="{FF2B5EF4-FFF2-40B4-BE49-F238E27FC236}">
              <a16:creationId xmlns:a16="http://schemas.microsoft.com/office/drawing/2014/main" id="{013CBC7A-272B-4CB3-B752-DA922CA75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45720" cy="45720"/>
    <xdr:pic>
      <xdr:nvPicPr>
        <xdr:cNvPr id="176" name="Picture 175">
          <a:extLst>
            <a:ext uri="{FF2B5EF4-FFF2-40B4-BE49-F238E27FC236}">
              <a16:creationId xmlns:a16="http://schemas.microsoft.com/office/drawing/2014/main" id="{402EA4D0-0C62-481E-B548-65E5B971B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45720" cy="45720"/>
    <xdr:pic>
      <xdr:nvPicPr>
        <xdr:cNvPr id="177" name="Picture 176">
          <a:extLst>
            <a:ext uri="{FF2B5EF4-FFF2-40B4-BE49-F238E27FC236}">
              <a16:creationId xmlns:a16="http://schemas.microsoft.com/office/drawing/2014/main" id="{93CDCE11-0695-4819-AC2B-5C6447F6B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45720" cy="45720"/>
    <xdr:pic>
      <xdr:nvPicPr>
        <xdr:cNvPr id="178" name="Picture 177">
          <a:extLst>
            <a:ext uri="{FF2B5EF4-FFF2-40B4-BE49-F238E27FC236}">
              <a16:creationId xmlns:a16="http://schemas.microsoft.com/office/drawing/2014/main" id="{8397571C-EADA-4280-AB9C-B72B6B7117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45720" cy="45720"/>
    <xdr:pic>
      <xdr:nvPicPr>
        <xdr:cNvPr id="179" name="Picture 178">
          <a:extLst>
            <a:ext uri="{FF2B5EF4-FFF2-40B4-BE49-F238E27FC236}">
              <a16:creationId xmlns:a16="http://schemas.microsoft.com/office/drawing/2014/main" id="{61F93165-6F36-4929-A632-460B27A3E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45720" cy="45720"/>
    <xdr:pic>
      <xdr:nvPicPr>
        <xdr:cNvPr id="180" name="Picture 179">
          <a:extLst>
            <a:ext uri="{FF2B5EF4-FFF2-40B4-BE49-F238E27FC236}">
              <a16:creationId xmlns:a16="http://schemas.microsoft.com/office/drawing/2014/main" id="{12433115-2613-4098-A0B0-9AA5F5847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45720" cy="45720"/>
    <xdr:pic>
      <xdr:nvPicPr>
        <xdr:cNvPr id="181" name="Picture 180">
          <a:extLst>
            <a:ext uri="{FF2B5EF4-FFF2-40B4-BE49-F238E27FC236}">
              <a16:creationId xmlns:a16="http://schemas.microsoft.com/office/drawing/2014/main" id="{B67CB4C6-1AC4-4E78-8CF2-09F15A10A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45720" cy="45720"/>
    <xdr:pic>
      <xdr:nvPicPr>
        <xdr:cNvPr id="182" name="Picture 181">
          <a:extLst>
            <a:ext uri="{FF2B5EF4-FFF2-40B4-BE49-F238E27FC236}">
              <a16:creationId xmlns:a16="http://schemas.microsoft.com/office/drawing/2014/main" id="{AA5AB6CD-CB68-49F6-9378-B6636AF5A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45720" cy="45720"/>
    <xdr:pic>
      <xdr:nvPicPr>
        <xdr:cNvPr id="183" name="Picture 182">
          <a:extLst>
            <a:ext uri="{FF2B5EF4-FFF2-40B4-BE49-F238E27FC236}">
              <a16:creationId xmlns:a16="http://schemas.microsoft.com/office/drawing/2014/main" id="{4C08D5FF-C116-486C-9EB6-313777335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45720" cy="45720"/>
    <xdr:pic>
      <xdr:nvPicPr>
        <xdr:cNvPr id="184" name="Picture 183">
          <a:extLst>
            <a:ext uri="{FF2B5EF4-FFF2-40B4-BE49-F238E27FC236}">
              <a16:creationId xmlns:a16="http://schemas.microsoft.com/office/drawing/2014/main" id="{5D86397C-96F8-4357-B74F-85148ECBFE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45720" cy="45720"/>
    <xdr:pic>
      <xdr:nvPicPr>
        <xdr:cNvPr id="185" name="Picture 184">
          <a:extLst>
            <a:ext uri="{FF2B5EF4-FFF2-40B4-BE49-F238E27FC236}">
              <a16:creationId xmlns:a16="http://schemas.microsoft.com/office/drawing/2014/main" id="{67A57418-B292-433E-B0E8-8A5E8EB61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45720" cy="45720"/>
    <xdr:pic>
      <xdr:nvPicPr>
        <xdr:cNvPr id="186" name="Picture 185">
          <a:extLst>
            <a:ext uri="{FF2B5EF4-FFF2-40B4-BE49-F238E27FC236}">
              <a16:creationId xmlns:a16="http://schemas.microsoft.com/office/drawing/2014/main" id="{0F0D8207-2666-4E0F-AB6D-E47D03B26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45720" cy="45720"/>
    <xdr:pic>
      <xdr:nvPicPr>
        <xdr:cNvPr id="187" name="Picture 186">
          <a:extLst>
            <a:ext uri="{FF2B5EF4-FFF2-40B4-BE49-F238E27FC236}">
              <a16:creationId xmlns:a16="http://schemas.microsoft.com/office/drawing/2014/main" id="{DCF04452-101A-484C-BB5E-8C7A6E9E8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45720" cy="45720"/>
    <xdr:pic>
      <xdr:nvPicPr>
        <xdr:cNvPr id="188" name="Picture 187">
          <a:extLst>
            <a:ext uri="{FF2B5EF4-FFF2-40B4-BE49-F238E27FC236}">
              <a16:creationId xmlns:a16="http://schemas.microsoft.com/office/drawing/2014/main" id="{44FFAEED-05D8-4E20-9634-0E58A5095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45720" cy="45720"/>
    <xdr:pic>
      <xdr:nvPicPr>
        <xdr:cNvPr id="189" name="Picture 188">
          <a:extLst>
            <a:ext uri="{FF2B5EF4-FFF2-40B4-BE49-F238E27FC236}">
              <a16:creationId xmlns:a16="http://schemas.microsoft.com/office/drawing/2014/main" id="{253BD76F-ED2E-4A2E-8564-39AD614F3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45720" cy="45720"/>
    <xdr:pic>
      <xdr:nvPicPr>
        <xdr:cNvPr id="190" name="Picture 189">
          <a:extLst>
            <a:ext uri="{FF2B5EF4-FFF2-40B4-BE49-F238E27FC236}">
              <a16:creationId xmlns:a16="http://schemas.microsoft.com/office/drawing/2014/main" id="{0090A212-E793-4AD3-9656-B252627F2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45720" cy="45720"/>
    <xdr:pic>
      <xdr:nvPicPr>
        <xdr:cNvPr id="191" name="Picture 190">
          <a:extLst>
            <a:ext uri="{FF2B5EF4-FFF2-40B4-BE49-F238E27FC236}">
              <a16:creationId xmlns:a16="http://schemas.microsoft.com/office/drawing/2014/main" id="{9AC938AA-F1F1-4885-9331-C88CEF2E1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45720" cy="45720"/>
    <xdr:pic>
      <xdr:nvPicPr>
        <xdr:cNvPr id="192" name="Picture 191">
          <a:extLst>
            <a:ext uri="{FF2B5EF4-FFF2-40B4-BE49-F238E27FC236}">
              <a16:creationId xmlns:a16="http://schemas.microsoft.com/office/drawing/2014/main" id="{10831109-348A-460B-AF44-B1171115C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45720" cy="45720"/>
    <xdr:pic>
      <xdr:nvPicPr>
        <xdr:cNvPr id="193" name="Picture 192">
          <a:extLst>
            <a:ext uri="{FF2B5EF4-FFF2-40B4-BE49-F238E27FC236}">
              <a16:creationId xmlns:a16="http://schemas.microsoft.com/office/drawing/2014/main" id="{7702734E-E5BD-4D8A-AD01-62AC93551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45720" cy="45720"/>
    <xdr:pic>
      <xdr:nvPicPr>
        <xdr:cNvPr id="194" name="Picture 193">
          <a:extLst>
            <a:ext uri="{FF2B5EF4-FFF2-40B4-BE49-F238E27FC236}">
              <a16:creationId xmlns:a16="http://schemas.microsoft.com/office/drawing/2014/main" id="{49531E2A-E1B1-4FA2-9B88-CC876D1A3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95" name="Picture 194">
          <a:extLst>
            <a:ext uri="{FF2B5EF4-FFF2-40B4-BE49-F238E27FC236}">
              <a16:creationId xmlns:a16="http://schemas.microsoft.com/office/drawing/2014/main" id="{3313A4F8-AF37-4A85-8333-0B7646404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196" name="Picture 195">
          <a:extLst>
            <a:ext uri="{FF2B5EF4-FFF2-40B4-BE49-F238E27FC236}">
              <a16:creationId xmlns:a16="http://schemas.microsoft.com/office/drawing/2014/main" id="{AFC25A05-568F-41C3-9D07-1B54A272D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45720" cy="45720"/>
    <xdr:pic>
      <xdr:nvPicPr>
        <xdr:cNvPr id="197" name="Picture 196">
          <a:extLst>
            <a:ext uri="{FF2B5EF4-FFF2-40B4-BE49-F238E27FC236}">
              <a16:creationId xmlns:a16="http://schemas.microsoft.com/office/drawing/2014/main" id="{EF59B1C1-131D-4B1A-9431-0F65AC871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45720" cy="45720"/>
    <xdr:pic>
      <xdr:nvPicPr>
        <xdr:cNvPr id="198" name="Picture 197">
          <a:extLst>
            <a:ext uri="{FF2B5EF4-FFF2-40B4-BE49-F238E27FC236}">
              <a16:creationId xmlns:a16="http://schemas.microsoft.com/office/drawing/2014/main" id="{D1A25BBF-6564-479F-A1C3-DA95FA331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45720" cy="45720"/>
    <xdr:pic>
      <xdr:nvPicPr>
        <xdr:cNvPr id="199" name="Picture 198">
          <a:extLst>
            <a:ext uri="{FF2B5EF4-FFF2-40B4-BE49-F238E27FC236}">
              <a16:creationId xmlns:a16="http://schemas.microsoft.com/office/drawing/2014/main" id="{72391458-1AAA-49ED-BAD5-1B4BF1A05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45720" cy="45720"/>
    <xdr:pic>
      <xdr:nvPicPr>
        <xdr:cNvPr id="200" name="Picture 199">
          <a:extLst>
            <a:ext uri="{FF2B5EF4-FFF2-40B4-BE49-F238E27FC236}">
              <a16:creationId xmlns:a16="http://schemas.microsoft.com/office/drawing/2014/main" id="{CE15CA13-27C8-41A6-9D66-524083FB8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45720" cy="45720"/>
    <xdr:pic>
      <xdr:nvPicPr>
        <xdr:cNvPr id="201" name="Picture 200">
          <a:extLst>
            <a:ext uri="{FF2B5EF4-FFF2-40B4-BE49-F238E27FC236}">
              <a16:creationId xmlns:a16="http://schemas.microsoft.com/office/drawing/2014/main" id="{BDD1EEA2-41DE-4A83-93BC-34B19BEC5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45720" cy="45720"/>
    <xdr:pic>
      <xdr:nvPicPr>
        <xdr:cNvPr id="202" name="Picture 201">
          <a:extLst>
            <a:ext uri="{FF2B5EF4-FFF2-40B4-BE49-F238E27FC236}">
              <a16:creationId xmlns:a16="http://schemas.microsoft.com/office/drawing/2014/main" id="{9703EDFC-7B33-4DB9-9FB9-DB755BD98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45720" cy="45720"/>
    <xdr:pic>
      <xdr:nvPicPr>
        <xdr:cNvPr id="203" name="Picture 202">
          <a:extLst>
            <a:ext uri="{FF2B5EF4-FFF2-40B4-BE49-F238E27FC236}">
              <a16:creationId xmlns:a16="http://schemas.microsoft.com/office/drawing/2014/main" id="{031C060A-C025-4310-BB1A-65282BD0A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45720" cy="45720"/>
    <xdr:pic>
      <xdr:nvPicPr>
        <xdr:cNvPr id="204" name="Picture 203">
          <a:extLst>
            <a:ext uri="{FF2B5EF4-FFF2-40B4-BE49-F238E27FC236}">
              <a16:creationId xmlns:a16="http://schemas.microsoft.com/office/drawing/2014/main" id="{C1D77F92-0750-43DF-8C51-026D526348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205" name="Picture 204">
          <a:extLst>
            <a:ext uri="{FF2B5EF4-FFF2-40B4-BE49-F238E27FC236}">
              <a16:creationId xmlns:a16="http://schemas.microsoft.com/office/drawing/2014/main" id="{8BD3FCC5-CC82-43EF-9E38-0542A1CE7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206" name="Picture 205">
          <a:extLst>
            <a:ext uri="{FF2B5EF4-FFF2-40B4-BE49-F238E27FC236}">
              <a16:creationId xmlns:a16="http://schemas.microsoft.com/office/drawing/2014/main" id="{47CC1B2D-F6E7-4059-85F7-D95F45F1D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45720" cy="45720"/>
    <xdr:pic>
      <xdr:nvPicPr>
        <xdr:cNvPr id="207" name="Picture 206">
          <a:extLst>
            <a:ext uri="{FF2B5EF4-FFF2-40B4-BE49-F238E27FC236}">
              <a16:creationId xmlns:a16="http://schemas.microsoft.com/office/drawing/2014/main" id="{A3656BDB-4FB6-48D4-A9F6-3684B0D0B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45720" cy="45720"/>
    <xdr:pic>
      <xdr:nvPicPr>
        <xdr:cNvPr id="208" name="Picture 207">
          <a:extLst>
            <a:ext uri="{FF2B5EF4-FFF2-40B4-BE49-F238E27FC236}">
              <a16:creationId xmlns:a16="http://schemas.microsoft.com/office/drawing/2014/main" id="{53B09D47-966F-42F5-8C47-F880EAF0D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45720" cy="45720"/>
    <xdr:pic>
      <xdr:nvPicPr>
        <xdr:cNvPr id="209" name="Picture 208">
          <a:extLst>
            <a:ext uri="{FF2B5EF4-FFF2-40B4-BE49-F238E27FC236}">
              <a16:creationId xmlns:a16="http://schemas.microsoft.com/office/drawing/2014/main" id="{A418E007-AD9F-4E24-9DE0-F50A27075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45720" cy="45720"/>
    <xdr:pic>
      <xdr:nvPicPr>
        <xdr:cNvPr id="210" name="Picture 209">
          <a:extLst>
            <a:ext uri="{FF2B5EF4-FFF2-40B4-BE49-F238E27FC236}">
              <a16:creationId xmlns:a16="http://schemas.microsoft.com/office/drawing/2014/main" id="{9758D1FD-2ABD-4865-A2D8-3861832BD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45720" cy="45720"/>
    <xdr:pic>
      <xdr:nvPicPr>
        <xdr:cNvPr id="211" name="Picture 210">
          <a:extLst>
            <a:ext uri="{FF2B5EF4-FFF2-40B4-BE49-F238E27FC236}">
              <a16:creationId xmlns:a16="http://schemas.microsoft.com/office/drawing/2014/main" id="{8ED5FECE-1F16-4878-A7BE-A4A265E38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45720" cy="45720"/>
    <xdr:pic>
      <xdr:nvPicPr>
        <xdr:cNvPr id="212" name="Picture 211">
          <a:extLst>
            <a:ext uri="{FF2B5EF4-FFF2-40B4-BE49-F238E27FC236}">
              <a16:creationId xmlns:a16="http://schemas.microsoft.com/office/drawing/2014/main" id="{592220B9-A32D-4E4D-AB17-7CCD1DBB64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45720" cy="45720"/>
    <xdr:pic>
      <xdr:nvPicPr>
        <xdr:cNvPr id="213" name="Picture 212">
          <a:extLst>
            <a:ext uri="{FF2B5EF4-FFF2-40B4-BE49-F238E27FC236}">
              <a16:creationId xmlns:a16="http://schemas.microsoft.com/office/drawing/2014/main" id="{9C91643A-770F-42CE-9C5C-03F21B61D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45720" cy="45720"/>
    <xdr:pic>
      <xdr:nvPicPr>
        <xdr:cNvPr id="214" name="Picture 213">
          <a:extLst>
            <a:ext uri="{FF2B5EF4-FFF2-40B4-BE49-F238E27FC236}">
              <a16:creationId xmlns:a16="http://schemas.microsoft.com/office/drawing/2014/main" id="{E244DA8F-571B-4961-80B8-3E5B900F4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56</xdr:row>
      <xdr:rowOff>0</xdr:rowOff>
    </xdr:from>
    <xdr:ext cx="45720" cy="45720"/>
    <xdr:pic>
      <xdr:nvPicPr>
        <xdr:cNvPr id="215" name="Picture 214">
          <a:extLst>
            <a:ext uri="{FF2B5EF4-FFF2-40B4-BE49-F238E27FC236}">
              <a16:creationId xmlns:a16="http://schemas.microsoft.com/office/drawing/2014/main" id="{FFAEB954-79C8-492E-9101-A0C90473AD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56</xdr:row>
      <xdr:rowOff>0</xdr:rowOff>
    </xdr:from>
    <xdr:ext cx="45720" cy="45720"/>
    <xdr:pic>
      <xdr:nvPicPr>
        <xdr:cNvPr id="216" name="Picture 215">
          <a:extLst>
            <a:ext uri="{FF2B5EF4-FFF2-40B4-BE49-F238E27FC236}">
              <a16:creationId xmlns:a16="http://schemas.microsoft.com/office/drawing/2014/main" id="{0CEDDFAC-6402-4742-B6DF-4BB644527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45720" cy="45720"/>
    <xdr:pic>
      <xdr:nvPicPr>
        <xdr:cNvPr id="217" name="Picture 216">
          <a:extLst>
            <a:ext uri="{FF2B5EF4-FFF2-40B4-BE49-F238E27FC236}">
              <a16:creationId xmlns:a16="http://schemas.microsoft.com/office/drawing/2014/main" id="{0D7456F6-294D-40DB-AAA3-2D92A5BA1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45720" cy="45720"/>
    <xdr:pic>
      <xdr:nvPicPr>
        <xdr:cNvPr id="218" name="Picture 217">
          <a:extLst>
            <a:ext uri="{FF2B5EF4-FFF2-40B4-BE49-F238E27FC236}">
              <a16:creationId xmlns:a16="http://schemas.microsoft.com/office/drawing/2014/main" id="{911D7EC6-C130-4131-ACB7-DFF5E5C931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45720" cy="45720"/>
    <xdr:pic>
      <xdr:nvPicPr>
        <xdr:cNvPr id="219" name="Picture 218">
          <a:extLst>
            <a:ext uri="{FF2B5EF4-FFF2-40B4-BE49-F238E27FC236}">
              <a16:creationId xmlns:a16="http://schemas.microsoft.com/office/drawing/2014/main" id="{E06C8C14-F7E1-4278-AE18-7B1BB75CF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45720" cy="45720"/>
    <xdr:pic>
      <xdr:nvPicPr>
        <xdr:cNvPr id="220" name="Picture 219">
          <a:extLst>
            <a:ext uri="{FF2B5EF4-FFF2-40B4-BE49-F238E27FC236}">
              <a16:creationId xmlns:a16="http://schemas.microsoft.com/office/drawing/2014/main" id="{C5D4A50B-694E-4F0D-8F8B-56B015CC8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45720" cy="45720"/>
    <xdr:pic>
      <xdr:nvPicPr>
        <xdr:cNvPr id="221" name="Picture 220">
          <a:extLst>
            <a:ext uri="{FF2B5EF4-FFF2-40B4-BE49-F238E27FC236}">
              <a16:creationId xmlns:a16="http://schemas.microsoft.com/office/drawing/2014/main" id="{60950D38-94CB-47BB-8056-1A0416B98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45720" cy="45720"/>
    <xdr:pic>
      <xdr:nvPicPr>
        <xdr:cNvPr id="222" name="Picture 221">
          <a:extLst>
            <a:ext uri="{FF2B5EF4-FFF2-40B4-BE49-F238E27FC236}">
              <a16:creationId xmlns:a16="http://schemas.microsoft.com/office/drawing/2014/main" id="{2C096AD5-11F9-4BF2-A963-859892BB2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45720" cy="45720"/>
    <xdr:pic>
      <xdr:nvPicPr>
        <xdr:cNvPr id="223" name="Picture 222">
          <a:extLst>
            <a:ext uri="{FF2B5EF4-FFF2-40B4-BE49-F238E27FC236}">
              <a16:creationId xmlns:a16="http://schemas.microsoft.com/office/drawing/2014/main" id="{9E90FE35-0EBA-48BC-A6E6-BCEE2F74A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45720" cy="45720"/>
    <xdr:pic>
      <xdr:nvPicPr>
        <xdr:cNvPr id="224" name="Picture 223">
          <a:extLst>
            <a:ext uri="{FF2B5EF4-FFF2-40B4-BE49-F238E27FC236}">
              <a16:creationId xmlns:a16="http://schemas.microsoft.com/office/drawing/2014/main" id="{75EC8DED-0B29-4391-88B8-84A7EAC9B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45720" cy="45720"/>
    <xdr:pic>
      <xdr:nvPicPr>
        <xdr:cNvPr id="225" name="Picture 224">
          <a:extLst>
            <a:ext uri="{FF2B5EF4-FFF2-40B4-BE49-F238E27FC236}">
              <a16:creationId xmlns:a16="http://schemas.microsoft.com/office/drawing/2014/main" id="{9597D98E-A5FC-4AB6-BCF1-921ECE7A6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45720" cy="45720"/>
    <xdr:pic>
      <xdr:nvPicPr>
        <xdr:cNvPr id="226" name="Picture 225">
          <a:extLst>
            <a:ext uri="{FF2B5EF4-FFF2-40B4-BE49-F238E27FC236}">
              <a16:creationId xmlns:a16="http://schemas.microsoft.com/office/drawing/2014/main" id="{57CACA87-BF39-4351-8855-52682568D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45720" cy="45720"/>
    <xdr:pic>
      <xdr:nvPicPr>
        <xdr:cNvPr id="227" name="Picture 226">
          <a:extLst>
            <a:ext uri="{FF2B5EF4-FFF2-40B4-BE49-F238E27FC236}">
              <a16:creationId xmlns:a16="http://schemas.microsoft.com/office/drawing/2014/main" id="{C3CDBD98-E3EF-4DAD-A55F-0067B7721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45720" cy="45720"/>
    <xdr:pic>
      <xdr:nvPicPr>
        <xdr:cNvPr id="228" name="Picture 227">
          <a:extLst>
            <a:ext uri="{FF2B5EF4-FFF2-40B4-BE49-F238E27FC236}">
              <a16:creationId xmlns:a16="http://schemas.microsoft.com/office/drawing/2014/main" id="{DD7765EE-2026-47E6-BDAD-22BE5171F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45720" cy="45720"/>
    <xdr:pic>
      <xdr:nvPicPr>
        <xdr:cNvPr id="229" name="Picture 228">
          <a:extLst>
            <a:ext uri="{FF2B5EF4-FFF2-40B4-BE49-F238E27FC236}">
              <a16:creationId xmlns:a16="http://schemas.microsoft.com/office/drawing/2014/main" id="{ABB5D471-4156-4A72-AFD3-AD4AAE311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45720" cy="45720"/>
    <xdr:pic>
      <xdr:nvPicPr>
        <xdr:cNvPr id="230" name="Picture 229">
          <a:extLst>
            <a:ext uri="{FF2B5EF4-FFF2-40B4-BE49-F238E27FC236}">
              <a16:creationId xmlns:a16="http://schemas.microsoft.com/office/drawing/2014/main" id="{4FEE70B8-D672-4DE4-AD20-69C38C194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45720" cy="45720"/>
    <xdr:pic>
      <xdr:nvPicPr>
        <xdr:cNvPr id="231" name="Picture 230">
          <a:extLst>
            <a:ext uri="{FF2B5EF4-FFF2-40B4-BE49-F238E27FC236}">
              <a16:creationId xmlns:a16="http://schemas.microsoft.com/office/drawing/2014/main" id="{3F416572-0E21-41B8-A884-45D754989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45720" cy="45720"/>
    <xdr:pic>
      <xdr:nvPicPr>
        <xdr:cNvPr id="232" name="Picture 231">
          <a:extLst>
            <a:ext uri="{FF2B5EF4-FFF2-40B4-BE49-F238E27FC236}">
              <a16:creationId xmlns:a16="http://schemas.microsoft.com/office/drawing/2014/main" id="{8A67DDA0-A0E1-4206-9705-F929B2F14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45720" cy="45720"/>
    <xdr:pic>
      <xdr:nvPicPr>
        <xdr:cNvPr id="233" name="Picture 232">
          <a:extLst>
            <a:ext uri="{FF2B5EF4-FFF2-40B4-BE49-F238E27FC236}">
              <a16:creationId xmlns:a16="http://schemas.microsoft.com/office/drawing/2014/main" id="{4C26059E-ED61-47B0-90F0-100D145B7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45720" cy="45720"/>
    <xdr:pic>
      <xdr:nvPicPr>
        <xdr:cNvPr id="234" name="Picture 233">
          <a:extLst>
            <a:ext uri="{FF2B5EF4-FFF2-40B4-BE49-F238E27FC236}">
              <a16:creationId xmlns:a16="http://schemas.microsoft.com/office/drawing/2014/main" id="{E024FAE8-8B6D-490E-9363-A083C8A55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45720" cy="45720"/>
    <xdr:pic>
      <xdr:nvPicPr>
        <xdr:cNvPr id="235" name="Picture 234">
          <a:extLst>
            <a:ext uri="{FF2B5EF4-FFF2-40B4-BE49-F238E27FC236}">
              <a16:creationId xmlns:a16="http://schemas.microsoft.com/office/drawing/2014/main" id="{243FBA8F-68B0-4826-8A01-C84963C7F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45720" cy="45720"/>
    <xdr:pic>
      <xdr:nvPicPr>
        <xdr:cNvPr id="236" name="Picture 235">
          <a:extLst>
            <a:ext uri="{FF2B5EF4-FFF2-40B4-BE49-F238E27FC236}">
              <a16:creationId xmlns:a16="http://schemas.microsoft.com/office/drawing/2014/main" id="{8283DD97-53B0-4403-8623-465DE8EE9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45720" cy="45720"/>
    <xdr:pic>
      <xdr:nvPicPr>
        <xdr:cNvPr id="237" name="Picture 236">
          <a:extLst>
            <a:ext uri="{FF2B5EF4-FFF2-40B4-BE49-F238E27FC236}">
              <a16:creationId xmlns:a16="http://schemas.microsoft.com/office/drawing/2014/main" id="{30783292-44E4-4667-8552-C16B609F1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45720" cy="45720"/>
    <xdr:pic>
      <xdr:nvPicPr>
        <xdr:cNvPr id="238" name="Picture 237">
          <a:extLst>
            <a:ext uri="{FF2B5EF4-FFF2-40B4-BE49-F238E27FC236}">
              <a16:creationId xmlns:a16="http://schemas.microsoft.com/office/drawing/2014/main" id="{D36F75EC-EF19-4845-84BE-4BA485E90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45720" cy="45720"/>
    <xdr:pic>
      <xdr:nvPicPr>
        <xdr:cNvPr id="239" name="Picture 238">
          <a:extLst>
            <a:ext uri="{FF2B5EF4-FFF2-40B4-BE49-F238E27FC236}">
              <a16:creationId xmlns:a16="http://schemas.microsoft.com/office/drawing/2014/main" id="{91AB06AD-6BDC-4CF0-BF6F-8A7A8DB0A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45720" cy="45720"/>
    <xdr:pic>
      <xdr:nvPicPr>
        <xdr:cNvPr id="240" name="Picture 239">
          <a:extLst>
            <a:ext uri="{FF2B5EF4-FFF2-40B4-BE49-F238E27FC236}">
              <a16:creationId xmlns:a16="http://schemas.microsoft.com/office/drawing/2014/main" id="{701ED22E-4FC3-449E-A918-A4A1F12EE3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55</xdr:row>
      <xdr:rowOff>0</xdr:rowOff>
    </xdr:from>
    <xdr:ext cx="45720" cy="45720"/>
    <xdr:pic>
      <xdr:nvPicPr>
        <xdr:cNvPr id="241" name="Picture 240">
          <a:extLst>
            <a:ext uri="{FF2B5EF4-FFF2-40B4-BE49-F238E27FC236}">
              <a16:creationId xmlns:a16="http://schemas.microsoft.com/office/drawing/2014/main" id="{0B2C258B-44D8-49A2-9570-C11381203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55</xdr:row>
      <xdr:rowOff>0</xdr:rowOff>
    </xdr:from>
    <xdr:ext cx="45720" cy="45720"/>
    <xdr:pic>
      <xdr:nvPicPr>
        <xdr:cNvPr id="242" name="Picture 241">
          <a:extLst>
            <a:ext uri="{FF2B5EF4-FFF2-40B4-BE49-F238E27FC236}">
              <a16:creationId xmlns:a16="http://schemas.microsoft.com/office/drawing/2014/main" id="{DD05C7F6-1BD3-4C5B-860D-9FA38548D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55</xdr:row>
      <xdr:rowOff>0</xdr:rowOff>
    </xdr:from>
    <xdr:ext cx="45720" cy="45720"/>
    <xdr:pic>
      <xdr:nvPicPr>
        <xdr:cNvPr id="243" name="Picture 242">
          <a:extLst>
            <a:ext uri="{FF2B5EF4-FFF2-40B4-BE49-F238E27FC236}">
              <a16:creationId xmlns:a16="http://schemas.microsoft.com/office/drawing/2014/main" id="{A237BF98-675C-4A36-80E8-061F69D84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55</xdr:row>
      <xdr:rowOff>0</xdr:rowOff>
    </xdr:from>
    <xdr:ext cx="45720" cy="45720"/>
    <xdr:pic>
      <xdr:nvPicPr>
        <xdr:cNvPr id="244" name="Picture 243">
          <a:extLst>
            <a:ext uri="{FF2B5EF4-FFF2-40B4-BE49-F238E27FC236}">
              <a16:creationId xmlns:a16="http://schemas.microsoft.com/office/drawing/2014/main" id="{BBFE3341-60A8-4D85-A529-CCF3BAC00D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45720" cy="45720"/>
    <xdr:pic>
      <xdr:nvPicPr>
        <xdr:cNvPr id="245" name="Picture 244">
          <a:extLst>
            <a:ext uri="{FF2B5EF4-FFF2-40B4-BE49-F238E27FC236}">
              <a16:creationId xmlns:a16="http://schemas.microsoft.com/office/drawing/2014/main" id="{F25BCC41-0C48-4CAB-8AF8-190DDA2E28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45720" cy="45720"/>
    <xdr:pic>
      <xdr:nvPicPr>
        <xdr:cNvPr id="246" name="Picture 245">
          <a:extLst>
            <a:ext uri="{FF2B5EF4-FFF2-40B4-BE49-F238E27FC236}">
              <a16:creationId xmlns:a16="http://schemas.microsoft.com/office/drawing/2014/main" id="{E97769D0-B0E2-41B0-8DEE-1D5842121C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45720" cy="45720"/>
    <xdr:pic>
      <xdr:nvPicPr>
        <xdr:cNvPr id="247" name="Picture 246">
          <a:extLst>
            <a:ext uri="{FF2B5EF4-FFF2-40B4-BE49-F238E27FC236}">
              <a16:creationId xmlns:a16="http://schemas.microsoft.com/office/drawing/2014/main" id="{60C6E51B-37F5-494F-933C-B09554EB5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45720" cy="45720"/>
    <xdr:pic>
      <xdr:nvPicPr>
        <xdr:cNvPr id="248" name="Picture 247">
          <a:extLst>
            <a:ext uri="{FF2B5EF4-FFF2-40B4-BE49-F238E27FC236}">
              <a16:creationId xmlns:a16="http://schemas.microsoft.com/office/drawing/2014/main" id="{1B577E1C-B05C-4B2B-A896-EF0534E6F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45720" cy="45720"/>
    <xdr:pic>
      <xdr:nvPicPr>
        <xdr:cNvPr id="249" name="Picture 248">
          <a:extLst>
            <a:ext uri="{FF2B5EF4-FFF2-40B4-BE49-F238E27FC236}">
              <a16:creationId xmlns:a16="http://schemas.microsoft.com/office/drawing/2014/main" id="{8401394D-ECFC-4CF6-BCB1-21C75CF66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45720" cy="45720"/>
    <xdr:pic>
      <xdr:nvPicPr>
        <xdr:cNvPr id="250" name="Picture 249">
          <a:extLst>
            <a:ext uri="{FF2B5EF4-FFF2-40B4-BE49-F238E27FC236}">
              <a16:creationId xmlns:a16="http://schemas.microsoft.com/office/drawing/2014/main" id="{317E8994-3B49-46AF-906A-E1D7938E35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45720" cy="45720"/>
    <xdr:pic>
      <xdr:nvPicPr>
        <xdr:cNvPr id="251" name="Picture 250">
          <a:extLst>
            <a:ext uri="{FF2B5EF4-FFF2-40B4-BE49-F238E27FC236}">
              <a16:creationId xmlns:a16="http://schemas.microsoft.com/office/drawing/2014/main" id="{6E52409C-9E16-4680-9257-13288595C0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45720" cy="45720"/>
    <xdr:pic>
      <xdr:nvPicPr>
        <xdr:cNvPr id="252" name="Picture 251">
          <a:extLst>
            <a:ext uri="{FF2B5EF4-FFF2-40B4-BE49-F238E27FC236}">
              <a16:creationId xmlns:a16="http://schemas.microsoft.com/office/drawing/2014/main" id="{57750ECB-ACB6-4193-B661-577A1646C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45720" cy="45720"/>
    <xdr:pic>
      <xdr:nvPicPr>
        <xdr:cNvPr id="253" name="Picture 252">
          <a:extLst>
            <a:ext uri="{FF2B5EF4-FFF2-40B4-BE49-F238E27FC236}">
              <a16:creationId xmlns:a16="http://schemas.microsoft.com/office/drawing/2014/main" id="{5F604B82-2917-4FEA-A638-F246469AD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45720" cy="45720"/>
    <xdr:pic>
      <xdr:nvPicPr>
        <xdr:cNvPr id="254" name="Picture 253">
          <a:extLst>
            <a:ext uri="{FF2B5EF4-FFF2-40B4-BE49-F238E27FC236}">
              <a16:creationId xmlns:a16="http://schemas.microsoft.com/office/drawing/2014/main" id="{CA11C3BD-C666-4562-8CE6-86EAC40DB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45720" cy="45720"/>
    <xdr:pic>
      <xdr:nvPicPr>
        <xdr:cNvPr id="255" name="Picture 254">
          <a:extLst>
            <a:ext uri="{FF2B5EF4-FFF2-40B4-BE49-F238E27FC236}">
              <a16:creationId xmlns:a16="http://schemas.microsoft.com/office/drawing/2014/main" id="{EEC3D07E-2D76-4645-830B-C04BFE029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45720" cy="45720"/>
    <xdr:pic>
      <xdr:nvPicPr>
        <xdr:cNvPr id="256" name="Picture 255">
          <a:extLst>
            <a:ext uri="{FF2B5EF4-FFF2-40B4-BE49-F238E27FC236}">
              <a16:creationId xmlns:a16="http://schemas.microsoft.com/office/drawing/2014/main" id="{7EDD31F8-C473-432B-8C27-73052CA9A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45720" cy="45720"/>
    <xdr:pic>
      <xdr:nvPicPr>
        <xdr:cNvPr id="257" name="Picture 256">
          <a:extLst>
            <a:ext uri="{FF2B5EF4-FFF2-40B4-BE49-F238E27FC236}">
              <a16:creationId xmlns:a16="http://schemas.microsoft.com/office/drawing/2014/main" id="{C2E21E8D-8311-4806-8CFB-57B99B0E6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45720" cy="45720"/>
    <xdr:pic>
      <xdr:nvPicPr>
        <xdr:cNvPr id="258" name="Picture 257">
          <a:extLst>
            <a:ext uri="{FF2B5EF4-FFF2-40B4-BE49-F238E27FC236}">
              <a16:creationId xmlns:a16="http://schemas.microsoft.com/office/drawing/2014/main" id="{D206B3AD-F84B-4DA2-8232-B97A2A1FC8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45720" cy="45720"/>
    <xdr:pic>
      <xdr:nvPicPr>
        <xdr:cNvPr id="259" name="Picture 258">
          <a:extLst>
            <a:ext uri="{FF2B5EF4-FFF2-40B4-BE49-F238E27FC236}">
              <a16:creationId xmlns:a16="http://schemas.microsoft.com/office/drawing/2014/main" id="{52D636B9-DD4F-4FF5-B3F9-06DEB2C38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45720" cy="45720"/>
    <xdr:pic>
      <xdr:nvPicPr>
        <xdr:cNvPr id="260" name="Picture 259">
          <a:extLst>
            <a:ext uri="{FF2B5EF4-FFF2-40B4-BE49-F238E27FC236}">
              <a16:creationId xmlns:a16="http://schemas.microsoft.com/office/drawing/2014/main" id="{A8AB6521-81B3-4148-A0DE-7AE8BA822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45720" cy="45720"/>
    <xdr:pic>
      <xdr:nvPicPr>
        <xdr:cNvPr id="261" name="Picture 260">
          <a:extLst>
            <a:ext uri="{FF2B5EF4-FFF2-40B4-BE49-F238E27FC236}">
              <a16:creationId xmlns:a16="http://schemas.microsoft.com/office/drawing/2014/main" id="{661CFA47-B8FA-4945-8E91-A72BDDA57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45720" cy="45720"/>
    <xdr:pic>
      <xdr:nvPicPr>
        <xdr:cNvPr id="262" name="Picture 261">
          <a:extLst>
            <a:ext uri="{FF2B5EF4-FFF2-40B4-BE49-F238E27FC236}">
              <a16:creationId xmlns:a16="http://schemas.microsoft.com/office/drawing/2014/main" id="{873E06CF-77EE-4CDC-8216-3DAC7A627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45720" cy="45720"/>
    <xdr:pic>
      <xdr:nvPicPr>
        <xdr:cNvPr id="263" name="Picture 262">
          <a:extLst>
            <a:ext uri="{FF2B5EF4-FFF2-40B4-BE49-F238E27FC236}">
              <a16:creationId xmlns:a16="http://schemas.microsoft.com/office/drawing/2014/main" id="{624F0BE5-73BB-4C0C-A2F9-244446080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45720" cy="45720"/>
    <xdr:pic>
      <xdr:nvPicPr>
        <xdr:cNvPr id="264" name="Picture 263">
          <a:extLst>
            <a:ext uri="{FF2B5EF4-FFF2-40B4-BE49-F238E27FC236}">
              <a16:creationId xmlns:a16="http://schemas.microsoft.com/office/drawing/2014/main" id="{3BE6A97E-3377-4A00-B3C7-D8B8B66C1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45720" cy="45720"/>
    <xdr:pic>
      <xdr:nvPicPr>
        <xdr:cNvPr id="265" name="Picture 264">
          <a:extLst>
            <a:ext uri="{FF2B5EF4-FFF2-40B4-BE49-F238E27FC236}">
              <a16:creationId xmlns:a16="http://schemas.microsoft.com/office/drawing/2014/main" id="{FC04F3B2-6A70-4572-BE03-0A488474D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45720" cy="45720"/>
    <xdr:pic>
      <xdr:nvPicPr>
        <xdr:cNvPr id="266" name="Picture 265">
          <a:extLst>
            <a:ext uri="{FF2B5EF4-FFF2-40B4-BE49-F238E27FC236}">
              <a16:creationId xmlns:a16="http://schemas.microsoft.com/office/drawing/2014/main" id="{FB082555-A20F-46E0-8507-87D12AFA8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45720" cy="45720"/>
    <xdr:pic>
      <xdr:nvPicPr>
        <xdr:cNvPr id="267" name="Picture 266">
          <a:extLst>
            <a:ext uri="{FF2B5EF4-FFF2-40B4-BE49-F238E27FC236}">
              <a16:creationId xmlns:a16="http://schemas.microsoft.com/office/drawing/2014/main" id="{8A346621-5BB7-4C67-BF56-1CB61C355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45720" cy="45720"/>
    <xdr:pic>
      <xdr:nvPicPr>
        <xdr:cNvPr id="268" name="Picture 267">
          <a:extLst>
            <a:ext uri="{FF2B5EF4-FFF2-40B4-BE49-F238E27FC236}">
              <a16:creationId xmlns:a16="http://schemas.microsoft.com/office/drawing/2014/main" id="{95DC401E-F820-4178-8DA7-DC62452EA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45720" cy="45720"/>
    <xdr:pic>
      <xdr:nvPicPr>
        <xdr:cNvPr id="269" name="Picture 268">
          <a:extLst>
            <a:ext uri="{FF2B5EF4-FFF2-40B4-BE49-F238E27FC236}">
              <a16:creationId xmlns:a16="http://schemas.microsoft.com/office/drawing/2014/main" id="{1081D9A4-4B6C-4BFF-9B2F-D8B708EE8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45720" cy="45720"/>
    <xdr:pic>
      <xdr:nvPicPr>
        <xdr:cNvPr id="270" name="Picture 269">
          <a:extLst>
            <a:ext uri="{FF2B5EF4-FFF2-40B4-BE49-F238E27FC236}">
              <a16:creationId xmlns:a16="http://schemas.microsoft.com/office/drawing/2014/main" id="{3D1ACA5F-EB84-4AF8-9247-8E9FE5D3CA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45720" cy="45720"/>
    <xdr:pic>
      <xdr:nvPicPr>
        <xdr:cNvPr id="271" name="Picture 270">
          <a:extLst>
            <a:ext uri="{FF2B5EF4-FFF2-40B4-BE49-F238E27FC236}">
              <a16:creationId xmlns:a16="http://schemas.microsoft.com/office/drawing/2014/main" id="{37C2988C-A4AC-487F-A922-631F223E8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45720" cy="45720"/>
    <xdr:pic>
      <xdr:nvPicPr>
        <xdr:cNvPr id="272" name="Picture 271">
          <a:extLst>
            <a:ext uri="{FF2B5EF4-FFF2-40B4-BE49-F238E27FC236}">
              <a16:creationId xmlns:a16="http://schemas.microsoft.com/office/drawing/2014/main" id="{9061C392-0007-459D-A9FB-03D0B239F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45720" cy="45720"/>
    <xdr:pic>
      <xdr:nvPicPr>
        <xdr:cNvPr id="273" name="Picture 272">
          <a:extLst>
            <a:ext uri="{FF2B5EF4-FFF2-40B4-BE49-F238E27FC236}">
              <a16:creationId xmlns:a16="http://schemas.microsoft.com/office/drawing/2014/main" id="{F780187D-B197-481D-AA0B-9B518A1C1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45720" cy="45720"/>
    <xdr:pic>
      <xdr:nvPicPr>
        <xdr:cNvPr id="274" name="Picture 273">
          <a:extLst>
            <a:ext uri="{FF2B5EF4-FFF2-40B4-BE49-F238E27FC236}">
              <a16:creationId xmlns:a16="http://schemas.microsoft.com/office/drawing/2014/main" id="{D3EF4A6E-F01E-4678-AECC-511113959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45720" cy="45720"/>
    <xdr:pic>
      <xdr:nvPicPr>
        <xdr:cNvPr id="275" name="Picture 274">
          <a:extLst>
            <a:ext uri="{FF2B5EF4-FFF2-40B4-BE49-F238E27FC236}">
              <a16:creationId xmlns:a16="http://schemas.microsoft.com/office/drawing/2014/main" id="{BEC7211E-389F-4E2C-90B1-4BCDEE836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45720" cy="45720"/>
    <xdr:pic>
      <xdr:nvPicPr>
        <xdr:cNvPr id="276" name="Picture 275">
          <a:extLst>
            <a:ext uri="{FF2B5EF4-FFF2-40B4-BE49-F238E27FC236}">
              <a16:creationId xmlns:a16="http://schemas.microsoft.com/office/drawing/2014/main" id="{FD573E03-D668-49CC-95A8-A95CC9C8C9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45720" cy="45720"/>
    <xdr:pic>
      <xdr:nvPicPr>
        <xdr:cNvPr id="277" name="Picture 276">
          <a:extLst>
            <a:ext uri="{FF2B5EF4-FFF2-40B4-BE49-F238E27FC236}">
              <a16:creationId xmlns:a16="http://schemas.microsoft.com/office/drawing/2014/main" id="{9BBE025E-9F3F-4ABA-B1CB-FA85EA93E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45720" cy="45720"/>
    <xdr:pic>
      <xdr:nvPicPr>
        <xdr:cNvPr id="278" name="Picture 277">
          <a:extLst>
            <a:ext uri="{FF2B5EF4-FFF2-40B4-BE49-F238E27FC236}">
              <a16:creationId xmlns:a16="http://schemas.microsoft.com/office/drawing/2014/main" id="{22ECBA3B-1188-4B36-842F-7633610E7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45720" cy="45720"/>
    <xdr:pic>
      <xdr:nvPicPr>
        <xdr:cNvPr id="279" name="Picture 278">
          <a:extLst>
            <a:ext uri="{FF2B5EF4-FFF2-40B4-BE49-F238E27FC236}">
              <a16:creationId xmlns:a16="http://schemas.microsoft.com/office/drawing/2014/main" id="{1D3B951B-93A2-45CF-A351-2F6535911F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45720" cy="45720"/>
    <xdr:pic>
      <xdr:nvPicPr>
        <xdr:cNvPr id="280" name="Picture 279">
          <a:extLst>
            <a:ext uri="{FF2B5EF4-FFF2-40B4-BE49-F238E27FC236}">
              <a16:creationId xmlns:a16="http://schemas.microsoft.com/office/drawing/2014/main" id="{45CD0DA7-E3F4-4994-A6CD-134FD7E3FB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45720" cy="45720"/>
    <xdr:pic>
      <xdr:nvPicPr>
        <xdr:cNvPr id="281" name="Picture 280">
          <a:extLst>
            <a:ext uri="{FF2B5EF4-FFF2-40B4-BE49-F238E27FC236}">
              <a16:creationId xmlns:a16="http://schemas.microsoft.com/office/drawing/2014/main" id="{82AF8E1F-D1F1-47BE-B0EC-A193CE89C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45720" cy="45720"/>
    <xdr:pic>
      <xdr:nvPicPr>
        <xdr:cNvPr id="282" name="Picture 281">
          <a:extLst>
            <a:ext uri="{FF2B5EF4-FFF2-40B4-BE49-F238E27FC236}">
              <a16:creationId xmlns:a16="http://schemas.microsoft.com/office/drawing/2014/main" id="{BA555030-13E6-49B9-B11C-17EC8C1C98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45720" cy="45720"/>
    <xdr:pic>
      <xdr:nvPicPr>
        <xdr:cNvPr id="283" name="Picture 282">
          <a:extLst>
            <a:ext uri="{FF2B5EF4-FFF2-40B4-BE49-F238E27FC236}">
              <a16:creationId xmlns:a16="http://schemas.microsoft.com/office/drawing/2014/main" id="{D8F5B09C-8E83-480C-8B82-F5E2E38BA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45720" cy="45720"/>
    <xdr:pic>
      <xdr:nvPicPr>
        <xdr:cNvPr id="284" name="Picture 283">
          <a:extLst>
            <a:ext uri="{FF2B5EF4-FFF2-40B4-BE49-F238E27FC236}">
              <a16:creationId xmlns:a16="http://schemas.microsoft.com/office/drawing/2014/main" id="{D1210531-D99D-4D4E-857B-2578A3AA6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45720" cy="45720"/>
    <xdr:pic>
      <xdr:nvPicPr>
        <xdr:cNvPr id="285" name="Picture 284">
          <a:extLst>
            <a:ext uri="{FF2B5EF4-FFF2-40B4-BE49-F238E27FC236}">
              <a16:creationId xmlns:a16="http://schemas.microsoft.com/office/drawing/2014/main" id="{8D303F87-A736-40E9-B718-2E93BCFAA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45720" cy="45720"/>
    <xdr:pic>
      <xdr:nvPicPr>
        <xdr:cNvPr id="286" name="Picture 285">
          <a:extLst>
            <a:ext uri="{FF2B5EF4-FFF2-40B4-BE49-F238E27FC236}">
              <a16:creationId xmlns:a16="http://schemas.microsoft.com/office/drawing/2014/main" id="{9457291E-5892-47C0-B557-DEA00BAD67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45720" cy="45720"/>
    <xdr:pic>
      <xdr:nvPicPr>
        <xdr:cNvPr id="287" name="Picture 286">
          <a:extLst>
            <a:ext uri="{FF2B5EF4-FFF2-40B4-BE49-F238E27FC236}">
              <a16:creationId xmlns:a16="http://schemas.microsoft.com/office/drawing/2014/main" id="{39544F40-4123-4C4B-A4A1-9A969E9F4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45720" cy="45720"/>
    <xdr:pic>
      <xdr:nvPicPr>
        <xdr:cNvPr id="288" name="Picture 287">
          <a:extLst>
            <a:ext uri="{FF2B5EF4-FFF2-40B4-BE49-F238E27FC236}">
              <a16:creationId xmlns:a16="http://schemas.microsoft.com/office/drawing/2014/main" id="{B7FC3EEE-AF00-4355-A35D-1917704F1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45720" cy="45720"/>
    <xdr:pic>
      <xdr:nvPicPr>
        <xdr:cNvPr id="289" name="Picture 288">
          <a:extLst>
            <a:ext uri="{FF2B5EF4-FFF2-40B4-BE49-F238E27FC236}">
              <a16:creationId xmlns:a16="http://schemas.microsoft.com/office/drawing/2014/main" id="{8AD51C50-2F71-4621-8845-0073BC000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45720" cy="45720"/>
    <xdr:pic>
      <xdr:nvPicPr>
        <xdr:cNvPr id="290" name="Picture 289">
          <a:extLst>
            <a:ext uri="{FF2B5EF4-FFF2-40B4-BE49-F238E27FC236}">
              <a16:creationId xmlns:a16="http://schemas.microsoft.com/office/drawing/2014/main" id="{8137CDF0-4317-4F9C-8A88-835A87B77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45720" cy="45720"/>
    <xdr:pic>
      <xdr:nvPicPr>
        <xdr:cNvPr id="291" name="Picture 290">
          <a:extLst>
            <a:ext uri="{FF2B5EF4-FFF2-40B4-BE49-F238E27FC236}">
              <a16:creationId xmlns:a16="http://schemas.microsoft.com/office/drawing/2014/main" id="{5BCEF783-8BC7-4C46-8C38-B766A4248F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45720" cy="45720"/>
    <xdr:pic>
      <xdr:nvPicPr>
        <xdr:cNvPr id="292" name="Picture 291">
          <a:extLst>
            <a:ext uri="{FF2B5EF4-FFF2-40B4-BE49-F238E27FC236}">
              <a16:creationId xmlns:a16="http://schemas.microsoft.com/office/drawing/2014/main" id="{2612AE3C-35EE-4C7D-B30E-1954EFAAF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45720" cy="45720"/>
    <xdr:pic>
      <xdr:nvPicPr>
        <xdr:cNvPr id="293" name="Picture 292">
          <a:extLst>
            <a:ext uri="{FF2B5EF4-FFF2-40B4-BE49-F238E27FC236}">
              <a16:creationId xmlns:a16="http://schemas.microsoft.com/office/drawing/2014/main" id="{E0D36B9A-7C5C-4556-A48A-6B6836B35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45720" cy="45720"/>
    <xdr:pic>
      <xdr:nvPicPr>
        <xdr:cNvPr id="294" name="Picture 293">
          <a:extLst>
            <a:ext uri="{FF2B5EF4-FFF2-40B4-BE49-F238E27FC236}">
              <a16:creationId xmlns:a16="http://schemas.microsoft.com/office/drawing/2014/main" id="{6A0CC6E7-C0F4-44CA-88E7-CE0E1B40C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45720" cy="45720"/>
    <xdr:pic>
      <xdr:nvPicPr>
        <xdr:cNvPr id="295" name="Picture 294">
          <a:extLst>
            <a:ext uri="{FF2B5EF4-FFF2-40B4-BE49-F238E27FC236}">
              <a16:creationId xmlns:a16="http://schemas.microsoft.com/office/drawing/2014/main" id="{CCDCB87E-C3A1-4A12-84FA-8966AAE3C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45720" cy="45720"/>
    <xdr:pic>
      <xdr:nvPicPr>
        <xdr:cNvPr id="296" name="Picture 295">
          <a:extLst>
            <a:ext uri="{FF2B5EF4-FFF2-40B4-BE49-F238E27FC236}">
              <a16:creationId xmlns:a16="http://schemas.microsoft.com/office/drawing/2014/main" id="{9F5BDF3D-AEB1-4060-8FFA-9CD0261327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45720" cy="45720"/>
    <xdr:pic>
      <xdr:nvPicPr>
        <xdr:cNvPr id="297" name="Picture 296">
          <a:extLst>
            <a:ext uri="{FF2B5EF4-FFF2-40B4-BE49-F238E27FC236}">
              <a16:creationId xmlns:a16="http://schemas.microsoft.com/office/drawing/2014/main" id="{C9FC61EB-B0A7-4437-8722-5C5183143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45720" cy="45720"/>
    <xdr:pic>
      <xdr:nvPicPr>
        <xdr:cNvPr id="298" name="Picture 297">
          <a:extLst>
            <a:ext uri="{FF2B5EF4-FFF2-40B4-BE49-F238E27FC236}">
              <a16:creationId xmlns:a16="http://schemas.microsoft.com/office/drawing/2014/main" id="{873B9C37-6ED3-4A17-9C8C-4AD15608A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45720" cy="45720"/>
    <xdr:pic>
      <xdr:nvPicPr>
        <xdr:cNvPr id="299" name="Picture 298">
          <a:extLst>
            <a:ext uri="{FF2B5EF4-FFF2-40B4-BE49-F238E27FC236}">
              <a16:creationId xmlns:a16="http://schemas.microsoft.com/office/drawing/2014/main" id="{55A4A576-AA2E-4FBB-8FC6-523B9D275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45720" cy="45720"/>
    <xdr:pic>
      <xdr:nvPicPr>
        <xdr:cNvPr id="300" name="Picture 299">
          <a:extLst>
            <a:ext uri="{FF2B5EF4-FFF2-40B4-BE49-F238E27FC236}">
              <a16:creationId xmlns:a16="http://schemas.microsoft.com/office/drawing/2014/main" id="{BCEEDC46-02FC-4391-9FAD-BE9F7775D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45720" cy="45720"/>
    <xdr:pic>
      <xdr:nvPicPr>
        <xdr:cNvPr id="301" name="Picture 300">
          <a:extLst>
            <a:ext uri="{FF2B5EF4-FFF2-40B4-BE49-F238E27FC236}">
              <a16:creationId xmlns:a16="http://schemas.microsoft.com/office/drawing/2014/main" id="{6171D64D-762D-45BA-ADC3-7217CEAE1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45720" cy="45720"/>
    <xdr:pic>
      <xdr:nvPicPr>
        <xdr:cNvPr id="302" name="Picture 301">
          <a:extLst>
            <a:ext uri="{FF2B5EF4-FFF2-40B4-BE49-F238E27FC236}">
              <a16:creationId xmlns:a16="http://schemas.microsoft.com/office/drawing/2014/main" id="{49069BAD-2076-40E1-8BF6-A3EF4AB06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45720" cy="45720"/>
    <xdr:pic>
      <xdr:nvPicPr>
        <xdr:cNvPr id="303" name="Picture 302">
          <a:extLst>
            <a:ext uri="{FF2B5EF4-FFF2-40B4-BE49-F238E27FC236}">
              <a16:creationId xmlns:a16="http://schemas.microsoft.com/office/drawing/2014/main" id="{60746A01-9109-4806-8FBF-43FA1994E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45720" cy="45720"/>
    <xdr:pic>
      <xdr:nvPicPr>
        <xdr:cNvPr id="304" name="Picture 303">
          <a:extLst>
            <a:ext uri="{FF2B5EF4-FFF2-40B4-BE49-F238E27FC236}">
              <a16:creationId xmlns:a16="http://schemas.microsoft.com/office/drawing/2014/main" id="{8CA60EB4-00BA-42A7-9064-96060D370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305" name="Picture 304">
          <a:extLst>
            <a:ext uri="{FF2B5EF4-FFF2-40B4-BE49-F238E27FC236}">
              <a16:creationId xmlns:a16="http://schemas.microsoft.com/office/drawing/2014/main" id="{10583845-4179-4937-BA89-42E5CE403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306" name="Picture 305">
          <a:extLst>
            <a:ext uri="{FF2B5EF4-FFF2-40B4-BE49-F238E27FC236}">
              <a16:creationId xmlns:a16="http://schemas.microsoft.com/office/drawing/2014/main" id="{913E5FF0-233D-441F-85C0-6BAC0D7B2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307" name="Picture 306">
          <a:extLst>
            <a:ext uri="{FF2B5EF4-FFF2-40B4-BE49-F238E27FC236}">
              <a16:creationId xmlns:a16="http://schemas.microsoft.com/office/drawing/2014/main" id="{1C4357D8-31C5-484F-9E92-0C08FD7BB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308" name="Picture 307">
          <a:extLst>
            <a:ext uri="{FF2B5EF4-FFF2-40B4-BE49-F238E27FC236}">
              <a16:creationId xmlns:a16="http://schemas.microsoft.com/office/drawing/2014/main" id="{A0CC65A4-4D08-4C04-8D3A-B2BFB4E30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45720" cy="45720"/>
    <xdr:pic>
      <xdr:nvPicPr>
        <xdr:cNvPr id="309" name="Picture 308">
          <a:extLst>
            <a:ext uri="{FF2B5EF4-FFF2-40B4-BE49-F238E27FC236}">
              <a16:creationId xmlns:a16="http://schemas.microsoft.com/office/drawing/2014/main" id="{349DC1BB-D429-43F9-A8AA-B26A388344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45720" cy="45720"/>
    <xdr:pic>
      <xdr:nvPicPr>
        <xdr:cNvPr id="310" name="Picture 309">
          <a:extLst>
            <a:ext uri="{FF2B5EF4-FFF2-40B4-BE49-F238E27FC236}">
              <a16:creationId xmlns:a16="http://schemas.microsoft.com/office/drawing/2014/main" id="{798AF8DC-E05E-4B5E-AD52-FF61116FF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45720" cy="45720"/>
    <xdr:pic>
      <xdr:nvPicPr>
        <xdr:cNvPr id="311" name="Picture 310">
          <a:extLst>
            <a:ext uri="{FF2B5EF4-FFF2-40B4-BE49-F238E27FC236}">
              <a16:creationId xmlns:a16="http://schemas.microsoft.com/office/drawing/2014/main" id="{DC06EB63-0F0F-4550-977E-55739CD58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45720" cy="45720"/>
    <xdr:pic>
      <xdr:nvPicPr>
        <xdr:cNvPr id="312" name="Picture 311">
          <a:extLst>
            <a:ext uri="{FF2B5EF4-FFF2-40B4-BE49-F238E27FC236}">
              <a16:creationId xmlns:a16="http://schemas.microsoft.com/office/drawing/2014/main" id="{B19CF8B0-4AB9-4457-9762-E45F82AC4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45720" cy="45720"/>
    <xdr:pic>
      <xdr:nvPicPr>
        <xdr:cNvPr id="313" name="Picture 312">
          <a:extLst>
            <a:ext uri="{FF2B5EF4-FFF2-40B4-BE49-F238E27FC236}">
              <a16:creationId xmlns:a16="http://schemas.microsoft.com/office/drawing/2014/main" id="{A3D9783E-70D4-4769-9FCA-254CCA776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45720" cy="45720"/>
    <xdr:pic>
      <xdr:nvPicPr>
        <xdr:cNvPr id="314" name="Picture 313">
          <a:extLst>
            <a:ext uri="{FF2B5EF4-FFF2-40B4-BE49-F238E27FC236}">
              <a16:creationId xmlns:a16="http://schemas.microsoft.com/office/drawing/2014/main" id="{729FFE7D-BF89-4E15-AA4F-538AB9FFD7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45720" cy="45720"/>
    <xdr:pic>
      <xdr:nvPicPr>
        <xdr:cNvPr id="315" name="Picture 314">
          <a:extLst>
            <a:ext uri="{FF2B5EF4-FFF2-40B4-BE49-F238E27FC236}">
              <a16:creationId xmlns:a16="http://schemas.microsoft.com/office/drawing/2014/main" id="{4B4B6E26-0CF2-4AA5-ABB1-E339674A0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45720" cy="45720"/>
    <xdr:pic>
      <xdr:nvPicPr>
        <xdr:cNvPr id="316" name="Picture 315">
          <a:extLst>
            <a:ext uri="{FF2B5EF4-FFF2-40B4-BE49-F238E27FC236}">
              <a16:creationId xmlns:a16="http://schemas.microsoft.com/office/drawing/2014/main" id="{725056E9-5FC3-4F55-A1FD-D939E4E10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45720" cy="45720"/>
    <xdr:pic>
      <xdr:nvPicPr>
        <xdr:cNvPr id="317" name="Picture 316">
          <a:extLst>
            <a:ext uri="{FF2B5EF4-FFF2-40B4-BE49-F238E27FC236}">
              <a16:creationId xmlns:a16="http://schemas.microsoft.com/office/drawing/2014/main" id="{9910A518-78F6-4735-9DAB-6F1ACDA866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45720" cy="45720"/>
    <xdr:pic>
      <xdr:nvPicPr>
        <xdr:cNvPr id="318" name="Picture 317">
          <a:extLst>
            <a:ext uri="{FF2B5EF4-FFF2-40B4-BE49-F238E27FC236}">
              <a16:creationId xmlns:a16="http://schemas.microsoft.com/office/drawing/2014/main" id="{5206B0F2-7F6C-446C-85A2-4653C94B4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45720" cy="45720"/>
    <xdr:pic>
      <xdr:nvPicPr>
        <xdr:cNvPr id="319" name="Picture 318">
          <a:extLst>
            <a:ext uri="{FF2B5EF4-FFF2-40B4-BE49-F238E27FC236}">
              <a16:creationId xmlns:a16="http://schemas.microsoft.com/office/drawing/2014/main" id="{AD87ED3B-C822-4899-B538-DC12FC93A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45720" cy="45720"/>
    <xdr:pic>
      <xdr:nvPicPr>
        <xdr:cNvPr id="320" name="Picture 319">
          <a:extLst>
            <a:ext uri="{FF2B5EF4-FFF2-40B4-BE49-F238E27FC236}">
              <a16:creationId xmlns:a16="http://schemas.microsoft.com/office/drawing/2014/main" id="{157EDD97-52A3-4000-98D2-4304C89D5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45720" cy="45720"/>
    <xdr:pic>
      <xdr:nvPicPr>
        <xdr:cNvPr id="321" name="Picture 320">
          <a:extLst>
            <a:ext uri="{FF2B5EF4-FFF2-40B4-BE49-F238E27FC236}">
              <a16:creationId xmlns:a16="http://schemas.microsoft.com/office/drawing/2014/main" id="{69F867F3-A2C6-4D0F-8A59-B4A22153F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45720" cy="45720"/>
    <xdr:pic>
      <xdr:nvPicPr>
        <xdr:cNvPr id="322" name="Picture 321">
          <a:extLst>
            <a:ext uri="{FF2B5EF4-FFF2-40B4-BE49-F238E27FC236}">
              <a16:creationId xmlns:a16="http://schemas.microsoft.com/office/drawing/2014/main" id="{56679293-AC85-4E6F-98AD-8F57907A6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45720" cy="45720"/>
    <xdr:pic>
      <xdr:nvPicPr>
        <xdr:cNvPr id="323" name="Picture 322">
          <a:extLst>
            <a:ext uri="{FF2B5EF4-FFF2-40B4-BE49-F238E27FC236}">
              <a16:creationId xmlns:a16="http://schemas.microsoft.com/office/drawing/2014/main" id="{47C8C91D-5569-4D35-A692-CF94BB897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45720" cy="45720"/>
    <xdr:pic>
      <xdr:nvPicPr>
        <xdr:cNvPr id="324" name="Picture 323">
          <a:extLst>
            <a:ext uri="{FF2B5EF4-FFF2-40B4-BE49-F238E27FC236}">
              <a16:creationId xmlns:a16="http://schemas.microsoft.com/office/drawing/2014/main" id="{1F55474C-B11E-4B48-BC3C-EB51563787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25" name="Picture 324">
          <a:extLst>
            <a:ext uri="{FF2B5EF4-FFF2-40B4-BE49-F238E27FC236}">
              <a16:creationId xmlns:a16="http://schemas.microsoft.com/office/drawing/2014/main" id="{A71CA944-FBF0-4D72-832D-A8664C073A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26" name="Picture 325">
          <a:extLst>
            <a:ext uri="{FF2B5EF4-FFF2-40B4-BE49-F238E27FC236}">
              <a16:creationId xmlns:a16="http://schemas.microsoft.com/office/drawing/2014/main" id="{CBB1AFBF-B997-4CAA-90AA-05B10F4B2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27" name="Picture 326">
          <a:extLst>
            <a:ext uri="{FF2B5EF4-FFF2-40B4-BE49-F238E27FC236}">
              <a16:creationId xmlns:a16="http://schemas.microsoft.com/office/drawing/2014/main" id="{09411103-E480-4A8F-A00A-11509D1DB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28" name="Picture 327">
          <a:extLst>
            <a:ext uri="{FF2B5EF4-FFF2-40B4-BE49-F238E27FC236}">
              <a16:creationId xmlns:a16="http://schemas.microsoft.com/office/drawing/2014/main" id="{189B7F3C-82E3-4F7B-AACF-D8249CB26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45720" cy="45720"/>
    <xdr:pic>
      <xdr:nvPicPr>
        <xdr:cNvPr id="329" name="Picture 328">
          <a:extLst>
            <a:ext uri="{FF2B5EF4-FFF2-40B4-BE49-F238E27FC236}">
              <a16:creationId xmlns:a16="http://schemas.microsoft.com/office/drawing/2014/main" id="{AA76A246-A717-469A-8A6A-F2A6FD396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45720" cy="45720"/>
    <xdr:pic>
      <xdr:nvPicPr>
        <xdr:cNvPr id="330" name="Picture 329">
          <a:extLst>
            <a:ext uri="{FF2B5EF4-FFF2-40B4-BE49-F238E27FC236}">
              <a16:creationId xmlns:a16="http://schemas.microsoft.com/office/drawing/2014/main" id="{7373A3E0-2E31-4FE0-9574-37349FD62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45720" cy="45720"/>
    <xdr:pic>
      <xdr:nvPicPr>
        <xdr:cNvPr id="331" name="Picture 330">
          <a:extLst>
            <a:ext uri="{FF2B5EF4-FFF2-40B4-BE49-F238E27FC236}">
              <a16:creationId xmlns:a16="http://schemas.microsoft.com/office/drawing/2014/main" id="{0AF9F57C-643A-4868-AC06-58C481D0C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45720" cy="45720"/>
    <xdr:pic>
      <xdr:nvPicPr>
        <xdr:cNvPr id="332" name="Picture 331">
          <a:extLst>
            <a:ext uri="{FF2B5EF4-FFF2-40B4-BE49-F238E27FC236}">
              <a16:creationId xmlns:a16="http://schemas.microsoft.com/office/drawing/2014/main" id="{965F6DA5-02D0-486A-B984-E2682E792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45720" cy="45720"/>
    <xdr:pic>
      <xdr:nvPicPr>
        <xdr:cNvPr id="333" name="Picture 332">
          <a:extLst>
            <a:ext uri="{FF2B5EF4-FFF2-40B4-BE49-F238E27FC236}">
              <a16:creationId xmlns:a16="http://schemas.microsoft.com/office/drawing/2014/main" id="{0CFAB600-E118-44FC-8F63-2A927F930D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45720" cy="45720"/>
    <xdr:pic>
      <xdr:nvPicPr>
        <xdr:cNvPr id="334" name="Picture 333">
          <a:extLst>
            <a:ext uri="{FF2B5EF4-FFF2-40B4-BE49-F238E27FC236}">
              <a16:creationId xmlns:a16="http://schemas.microsoft.com/office/drawing/2014/main" id="{C574BA3E-3313-4335-80E8-B9AC06A9C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45720" cy="45720"/>
    <xdr:pic>
      <xdr:nvPicPr>
        <xdr:cNvPr id="335" name="Picture 334">
          <a:extLst>
            <a:ext uri="{FF2B5EF4-FFF2-40B4-BE49-F238E27FC236}">
              <a16:creationId xmlns:a16="http://schemas.microsoft.com/office/drawing/2014/main" id="{3A97FDC3-A93A-4CA9-8D3D-58571806D8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45720" cy="45720"/>
    <xdr:pic>
      <xdr:nvPicPr>
        <xdr:cNvPr id="336" name="Picture 335">
          <a:extLst>
            <a:ext uri="{FF2B5EF4-FFF2-40B4-BE49-F238E27FC236}">
              <a16:creationId xmlns:a16="http://schemas.microsoft.com/office/drawing/2014/main" id="{D6E8736D-90AF-4B65-B9B3-102042597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45720" cy="45720"/>
    <xdr:pic>
      <xdr:nvPicPr>
        <xdr:cNvPr id="337" name="Picture 336">
          <a:extLst>
            <a:ext uri="{FF2B5EF4-FFF2-40B4-BE49-F238E27FC236}">
              <a16:creationId xmlns:a16="http://schemas.microsoft.com/office/drawing/2014/main" id="{E14678FE-AEBC-4200-99B2-FC0F5664C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45720" cy="45720"/>
    <xdr:pic>
      <xdr:nvPicPr>
        <xdr:cNvPr id="338" name="Picture 337">
          <a:extLst>
            <a:ext uri="{FF2B5EF4-FFF2-40B4-BE49-F238E27FC236}">
              <a16:creationId xmlns:a16="http://schemas.microsoft.com/office/drawing/2014/main" id="{4B8F6063-6723-4C17-9A6F-BEE6C5974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45720" cy="45720"/>
    <xdr:pic>
      <xdr:nvPicPr>
        <xdr:cNvPr id="339" name="Picture 338">
          <a:extLst>
            <a:ext uri="{FF2B5EF4-FFF2-40B4-BE49-F238E27FC236}">
              <a16:creationId xmlns:a16="http://schemas.microsoft.com/office/drawing/2014/main" id="{051C6A36-4C57-427D-9DD8-21D7F8438E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45720" cy="45720"/>
    <xdr:pic>
      <xdr:nvPicPr>
        <xdr:cNvPr id="340" name="Picture 339">
          <a:extLst>
            <a:ext uri="{FF2B5EF4-FFF2-40B4-BE49-F238E27FC236}">
              <a16:creationId xmlns:a16="http://schemas.microsoft.com/office/drawing/2014/main" id="{3203B677-56BD-4EF4-B558-7E78A87D7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45720" cy="45720"/>
    <xdr:pic>
      <xdr:nvPicPr>
        <xdr:cNvPr id="341" name="Picture 340">
          <a:extLst>
            <a:ext uri="{FF2B5EF4-FFF2-40B4-BE49-F238E27FC236}">
              <a16:creationId xmlns:a16="http://schemas.microsoft.com/office/drawing/2014/main" id="{3931A733-BBA9-4619-8382-4F05B298F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45720" cy="45720"/>
    <xdr:pic>
      <xdr:nvPicPr>
        <xdr:cNvPr id="342" name="Picture 341">
          <a:extLst>
            <a:ext uri="{FF2B5EF4-FFF2-40B4-BE49-F238E27FC236}">
              <a16:creationId xmlns:a16="http://schemas.microsoft.com/office/drawing/2014/main" id="{92EEC3E9-3556-457C-B01B-8E3D7AC29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45720" cy="45720"/>
    <xdr:pic>
      <xdr:nvPicPr>
        <xdr:cNvPr id="343" name="Picture 342">
          <a:extLst>
            <a:ext uri="{FF2B5EF4-FFF2-40B4-BE49-F238E27FC236}">
              <a16:creationId xmlns:a16="http://schemas.microsoft.com/office/drawing/2014/main" id="{8ECD3181-A675-41F3-A4E3-9A5E980CC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45720" cy="45720"/>
    <xdr:pic>
      <xdr:nvPicPr>
        <xdr:cNvPr id="344" name="Picture 343">
          <a:extLst>
            <a:ext uri="{FF2B5EF4-FFF2-40B4-BE49-F238E27FC236}">
              <a16:creationId xmlns:a16="http://schemas.microsoft.com/office/drawing/2014/main" id="{84F453CD-467B-42A9-8CEC-C02A0D699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0</xdr:colOff>
      <xdr:row>55</xdr:row>
      <xdr:rowOff>0</xdr:rowOff>
    </xdr:from>
    <xdr:to>
      <xdr:col>2</xdr:col>
      <xdr:colOff>45720</xdr:colOff>
      <xdr:row>55</xdr:row>
      <xdr:rowOff>45720</xdr:rowOff>
    </xdr:to>
    <xdr:pic>
      <xdr:nvPicPr>
        <xdr:cNvPr id="345" name="Picture 344">
          <a:extLst>
            <a:ext uri="{FF2B5EF4-FFF2-40B4-BE49-F238E27FC236}">
              <a16:creationId xmlns:a16="http://schemas.microsoft.com/office/drawing/2014/main" id="{3D1977DE-5C17-4302-BBD6-65CDB27AF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0</xdr:colOff>
      <xdr:row>64</xdr:row>
      <xdr:rowOff>0</xdr:rowOff>
    </xdr:from>
    <xdr:ext cx="45720" cy="45720"/>
    <xdr:pic>
      <xdr:nvPicPr>
        <xdr:cNvPr id="346" name="Picture 345">
          <a:extLst>
            <a:ext uri="{FF2B5EF4-FFF2-40B4-BE49-F238E27FC236}">
              <a16:creationId xmlns:a16="http://schemas.microsoft.com/office/drawing/2014/main" id="{45108D12-3F2A-433A-AE16-3D0EF3F29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47" name="Picture 346">
          <a:extLst>
            <a:ext uri="{FF2B5EF4-FFF2-40B4-BE49-F238E27FC236}">
              <a16:creationId xmlns:a16="http://schemas.microsoft.com/office/drawing/2014/main" id="{B961D835-C080-4E6C-880F-14A1B13E6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48" name="Picture 347">
          <a:extLst>
            <a:ext uri="{FF2B5EF4-FFF2-40B4-BE49-F238E27FC236}">
              <a16:creationId xmlns:a16="http://schemas.microsoft.com/office/drawing/2014/main" id="{501F0FFE-4327-47C0-8517-C9A7C21EB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49" name="Picture 348">
          <a:extLst>
            <a:ext uri="{FF2B5EF4-FFF2-40B4-BE49-F238E27FC236}">
              <a16:creationId xmlns:a16="http://schemas.microsoft.com/office/drawing/2014/main" id="{5CB41433-5F88-4A35-B088-D828E41FD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50" name="Picture 349">
          <a:extLst>
            <a:ext uri="{FF2B5EF4-FFF2-40B4-BE49-F238E27FC236}">
              <a16:creationId xmlns:a16="http://schemas.microsoft.com/office/drawing/2014/main" id="{D8EBAF16-18C1-4931-B970-A83248292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51" name="Picture 350">
          <a:extLst>
            <a:ext uri="{FF2B5EF4-FFF2-40B4-BE49-F238E27FC236}">
              <a16:creationId xmlns:a16="http://schemas.microsoft.com/office/drawing/2014/main" id="{CD56681F-4A2E-4A6D-98D1-ACE5E7CF2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52" name="Picture 351">
          <a:extLst>
            <a:ext uri="{FF2B5EF4-FFF2-40B4-BE49-F238E27FC236}">
              <a16:creationId xmlns:a16="http://schemas.microsoft.com/office/drawing/2014/main" id="{BEE52DE6-9DCE-4C97-A716-4C54A70A9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53" name="Picture 352">
          <a:extLst>
            <a:ext uri="{FF2B5EF4-FFF2-40B4-BE49-F238E27FC236}">
              <a16:creationId xmlns:a16="http://schemas.microsoft.com/office/drawing/2014/main" id="{08CCF436-4343-4A44-A9F8-DD95EF7D4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54" name="Picture 353">
          <a:extLst>
            <a:ext uri="{FF2B5EF4-FFF2-40B4-BE49-F238E27FC236}">
              <a16:creationId xmlns:a16="http://schemas.microsoft.com/office/drawing/2014/main" id="{B993A65C-4576-4C64-B6C5-77CC9D748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55" name="Picture 354">
          <a:extLst>
            <a:ext uri="{FF2B5EF4-FFF2-40B4-BE49-F238E27FC236}">
              <a16:creationId xmlns:a16="http://schemas.microsoft.com/office/drawing/2014/main" id="{D846A326-C623-4E5B-8FA3-187C3DDAD7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56" name="Picture 355">
          <a:extLst>
            <a:ext uri="{FF2B5EF4-FFF2-40B4-BE49-F238E27FC236}">
              <a16:creationId xmlns:a16="http://schemas.microsoft.com/office/drawing/2014/main" id="{18490EAB-498B-427F-9521-56E843EE1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57" name="Picture 356">
          <a:extLst>
            <a:ext uri="{FF2B5EF4-FFF2-40B4-BE49-F238E27FC236}">
              <a16:creationId xmlns:a16="http://schemas.microsoft.com/office/drawing/2014/main" id="{9BCE43FE-D4D7-4491-BE07-A18627E07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58" name="Picture 357">
          <a:extLst>
            <a:ext uri="{FF2B5EF4-FFF2-40B4-BE49-F238E27FC236}">
              <a16:creationId xmlns:a16="http://schemas.microsoft.com/office/drawing/2014/main" id="{38F55A60-44D8-42B9-9FF2-4B8A080EC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59" name="Picture 358">
          <a:extLst>
            <a:ext uri="{FF2B5EF4-FFF2-40B4-BE49-F238E27FC236}">
              <a16:creationId xmlns:a16="http://schemas.microsoft.com/office/drawing/2014/main" id="{64BFC74E-7E82-4D4F-A9ED-75E041B48A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60" name="Picture 359">
          <a:extLst>
            <a:ext uri="{FF2B5EF4-FFF2-40B4-BE49-F238E27FC236}">
              <a16:creationId xmlns:a16="http://schemas.microsoft.com/office/drawing/2014/main" id="{73B20145-4814-4316-A73D-964FE8443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61" name="Picture 360">
          <a:extLst>
            <a:ext uri="{FF2B5EF4-FFF2-40B4-BE49-F238E27FC236}">
              <a16:creationId xmlns:a16="http://schemas.microsoft.com/office/drawing/2014/main" id="{59DD6EF2-B2B3-4F2E-880C-952EC06AC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62" name="Picture 361">
          <a:extLst>
            <a:ext uri="{FF2B5EF4-FFF2-40B4-BE49-F238E27FC236}">
              <a16:creationId xmlns:a16="http://schemas.microsoft.com/office/drawing/2014/main" id="{53BDBB8C-8802-44DF-85BD-A73CC359CE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63" name="Picture 362">
          <a:extLst>
            <a:ext uri="{FF2B5EF4-FFF2-40B4-BE49-F238E27FC236}">
              <a16:creationId xmlns:a16="http://schemas.microsoft.com/office/drawing/2014/main" id="{208A89AC-AE47-400B-BCD0-9A8647F2B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64" name="Picture 363">
          <a:extLst>
            <a:ext uri="{FF2B5EF4-FFF2-40B4-BE49-F238E27FC236}">
              <a16:creationId xmlns:a16="http://schemas.microsoft.com/office/drawing/2014/main" id="{732CEC44-C799-4902-A3BD-AD3EEE515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65" name="Picture 364">
          <a:extLst>
            <a:ext uri="{FF2B5EF4-FFF2-40B4-BE49-F238E27FC236}">
              <a16:creationId xmlns:a16="http://schemas.microsoft.com/office/drawing/2014/main" id="{253CB0A2-4F2B-4CA7-92C7-663F080964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66" name="Picture 365">
          <a:extLst>
            <a:ext uri="{FF2B5EF4-FFF2-40B4-BE49-F238E27FC236}">
              <a16:creationId xmlns:a16="http://schemas.microsoft.com/office/drawing/2014/main" id="{FFB49336-20FD-41B5-98D1-98FF0A7D8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67" name="Picture 366">
          <a:extLst>
            <a:ext uri="{FF2B5EF4-FFF2-40B4-BE49-F238E27FC236}">
              <a16:creationId xmlns:a16="http://schemas.microsoft.com/office/drawing/2014/main" id="{4B3266C1-EA7D-41A5-82CC-98C9935E6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68" name="Picture 367">
          <a:extLst>
            <a:ext uri="{FF2B5EF4-FFF2-40B4-BE49-F238E27FC236}">
              <a16:creationId xmlns:a16="http://schemas.microsoft.com/office/drawing/2014/main" id="{8CA35F31-5DEF-4231-92F6-C5B365A6D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69" name="Picture 368">
          <a:extLst>
            <a:ext uri="{FF2B5EF4-FFF2-40B4-BE49-F238E27FC236}">
              <a16:creationId xmlns:a16="http://schemas.microsoft.com/office/drawing/2014/main" id="{112C587F-57EE-425F-98AA-D89A00813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70" name="Picture 369">
          <a:extLst>
            <a:ext uri="{FF2B5EF4-FFF2-40B4-BE49-F238E27FC236}">
              <a16:creationId xmlns:a16="http://schemas.microsoft.com/office/drawing/2014/main" id="{AC9D6E4F-32F8-4610-B8B6-53E734559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71" name="Picture 370">
          <a:extLst>
            <a:ext uri="{FF2B5EF4-FFF2-40B4-BE49-F238E27FC236}">
              <a16:creationId xmlns:a16="http://schemas.microsoft.com/office/drawing/2014/main" id="{565EA587-31F3-40EE-BB18-230E8E8F8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72" name="Picture 371">
          <a:extLst>
            <a:ext uri="{FF2B5EF4-FFF2-40B4-BE49-F238E27FC236}">
              <a16:creationId xmlns:a16="http://schemas.microsoft.com/office/drawing/2014/main" id="{626A0A79-C3F9-436E-9924-4C540E67F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73" name="Picture 372">
          <a:extLst>
            <a:ext uri="{FF2B5EF4-FFF2-40B4-BE49-F238E27FC236}">
              <a16:creationId xmlns:a16="http://schemas.microsoft.com/office/drawing/2014/main" id="{446E03C5-DBF0-4852-83B5-738EE8013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74" name="Picture 373">
          <a:extLst>
            <a:ext uri="{FF2B5EF4-FFF2-40B4-BE49-F238E27FC236}">
              <a16:creationId xmlns:a16="http://schemas.microsoft.com/office/drawing/2014/main" id="{0472FC08-7798-4A2D-B71B-D8182C234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75" name="Picture 374">
          <a:extLst>
            <a:ext uri="{FF2B5EF4-FFF2-40B4-BE49-F238E27FC236}">
              <a16:creationId xmlns:a16="http://schemas.microsoft.com/office/drawing/2014/main" id="{30FDD6D8-F20F-49DD-A82F-F902536D9F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76" name="Picture 375">
          <a:extLst>
            <a:ext uri="{FF2B5EF4-FFF2-40B4-BE49-F238E27FC236}">
              <a16:creationId xmlns:a16="http://schemas.microsoft.com/office/drawing/2014/main" id="{CC078ED5-6E6B-4A67-9A92-4BCD49915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77" name="Picture 376">
          <a:extLst>
            <a:ext uri="{FF2B5EF4-FFF2-40B4-BE49-F238E27FC236}">
              <a16:creationId xmlns:a16="http://schemas.microsoft.com/office/drawing/2014/main" id="{64F54390-D0CD-4B00-B908-37769271F8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78" name="Picture 377">
          <a:extLst>
            <a:ext uri="{FF2B5EF4-FFF2-40B4-BE49-F238E27FC236}">
              <a16:creationId xmlns:a16="http://schemas.microsoft.com/office/drawing/2014/main" id="{CFB39423-3514-46A2-BA99-6734C629B1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79" name="Picture 378">
          <a:extLst>
            <a:ext uri="{FF2B5EF4-FFF2-40B4-BE49-F238E27FC236}">
              <a16:creationId xmlns:a16="http://schemas.microsoft.com/office/drawing/2014/main" id="{3E36DD5E-BC8E-4016-9CD1-4A1EEEE8AE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80" name="Picture 379">
          <a:extLst>
            <a:ext uri="{FF2B5EF4-FFF2-40B4-BE49-F238E27FC236}">
              <a16:creationId xmlns:a16="http://schemas.microsoft.com/office/drawing/2014/main" id="{F9BD28A4-F277-4685-9031-103F193AEA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81" name="Picture 380">
          <a:extLst>
            <a:ext uri="{FF2B5EF4-FFF2-40B4-BE49-F238E27FC236}">
              <a16:creationId xmlns:a16="http://schemas.microsoft.com/office/drawing/2014/main" id="{5512050A-1B6D-4242-A676-B99D15195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82" name="Picture 381">
          <a:extLst>
            <a:ext uri="{FF2B5EF4-FFF2-40B4-BE49-F238E27FC236}">
              <a16:creationId xmlns:a16="http://schemas.microsoft.com/office/drawing/2014/main" id="{20512808-F105-4AD8-ACA2-D247BA138F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83" name="Picture 382">
          <a:extLst>
            <a:ext uri="{FF2B5EF4-FFF2-40B4-BE49-F238E27FC236}">
              <a16:creationId xmlns:a16="http://schemas.microsoft.com/office/drawing/2014/main" id="{898A547A-E805-4245-97D5-21320C340E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84" name="Picture 383">
          <a:extLst>
            <a:ext uri="{FF2B5EF4-FFF2-40B4-BE49-F238E27FC236}">
              <a16:creationId xmlns:a16="http://schemas.microsoft.com/office/drawing/2014/main" id="{D98D1B6B-A6C3-4CCB-9A66-01547F12C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85" name="Picture 384">
          <a:extLst>
            <a:ext uri="{FF2B5EF4-FFF2-40B4-BE49-F238E27FC236}">
              <a16:creationId xmlns:a16="http://schemas.microsoft.com/office/drawing/2014/main" id="{E1E82208-6031-49FD-AC47-E7F2644EB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86" name="Picture 385">
          <a:extLst>
            <a:ext uri="{FF2B5EF4-FFF2-40B4-BE49-F238E27FC236}">
              <a16:creationId xmlns:a16="http://schemas.microsoft.com/office/drawing/2014/main" id="{58FCBA6D-AAAF-4B52-B8B2-2F7816DC0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87" name="Picture 386">
          <a:extLst>
            <a:ext uri="{FF2B5EF4-FFF2-40B4-BE49-F238E27FC236}">
              <a16:creationId xmlns:a16="http://schemas.microsoft.com/office/drawing/2014/main" id="{57DF1B9D-3710-4A38-9E36-D8844C4EF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88" name="Picture 387">
          <a:extLst>
            <a:ext uri="{FF2B5EF4-FFF2-40B4-BE49-F238E27FC236}">
              <a16:creationId xmlns:a16="http://schemas.microsoft.com/office/drawing/2014/main" id="{37E070F3-2D15-4B8A-A3DB-85C862E5A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89" name="Picture 388">
          <a:extLst>
            <a:ext uri="{FF2B5EF4-FFF2-40B4-BE49-F238E27FC236}">
              <a16:creationId xmlns:a16="http://schemas.microsoft.com/office/drawing/2014/main" id="{53AAF5EB-D006-4B28-98D7-3FBF457DC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90" name="Picture 389">
          <a:extLst>
            <a:ext uri="{FF2B5EF4-FFF2-40B4-BE49-F238E27FC236}">
              <a16:creationId xmlns:a16="http://schemas.microsoft.com/office/drawing/2014/main" id="{8417E47D-5887-4CB9-ADC9-E20FCFEC16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91" name="Picture 390">
          <a:extLst>
            <a:ext uri="{FF2B5EF4-FFF2-40B4-BE49-F238E27FC236}">
              <a16:creationId xmlns:a16="http://schemas.microsoft.com/office/drawing/2014/main" id="{BCA65DCD-B7A5-4294-9588-B232898613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92" name="Picture 391">
          <a:extLst>
            <a:ext uri="{FF2B5EF4-FFF2-40B4-BE49-F238E27FC236}">
              <a16:creationId xmlns:a16="http://schemas.microsoft.com/office/drawing/2014/main" id="{70B374C0-BCDF-4E54-9632-3FA65B42F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93" name="Picture 392">
          <a:extLst>
            <a:ext uri="{FF2B5EF4-FFF2-40B4-BE49-F238E27FC236}">
              <a16:creationId xmlns:a16="http://schemas.microsoft.com/office/drawing/2014/main" id="{E8B837EB-8F85-46EF-8DBB-10264CF79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94" name="Picture 393">
          <a:extLst>
            <a:ext uri="{FF2B5EF4-FFF2-40B4-BE49-F238E27FC236}">
              <a16:creationId xmlns:a16="http://schemas.microsoft.com/office/drawing/2014/main" id="{0A266235-8443-4E9A-B6AD-1E6A15015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95" name="Picture 394">
          <a:extLst>
            <a:ext uri="{FF2B5EF4-FFF2-40B4-BE49-F238E27FC236}">
              <a16:creationId xmlns:a16="http://schemas.microsoft.com/office/drawing/2014/main" id="{48866307-4908-42CB-9053-4B00A67A3E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96" name="Picture 395">
          <a:extLst>
            <a:ext uri="{FF2B5EF4-FFF2-40B4-BE49-F238E27FC236}">
              <a16:creationId xmlns:a16="http://schemas.microsoft.com/office/drawing/2014/main" id="{66DC0103-12A4-4172-A871-D0AB0066C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97" name="Picture 396">
          <a:extLst>
            <a:ext uri="{FF2B5EF4-FFF2-40B4-BE49-F238E27FC236}">
              <a16:creationId xmlns:a16="http://schemas.microsoft.com/office/drawing/2014/main" id="{8EE6EF59-50BB-41EA-AA31-E5358E1AE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98" name="Picture 397">
          <a:extLst>
            <a:ext uri="{FF2B5EF4-FFF2-40B4-BE49-F238E27FC236}">
              <a16:creationId xmlns:a16="http://schemas.microsoft.com/office/drawing/2014/main" id="{AEC99436-4685-46F6-A1CD-D630EF617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399" name="Picture 398">
          <a:extLst>
            <a:ext uri="{FF2B5EF4-FFF2-40B4-BE49-F238E27FC236}">
              <a16:creationId xmlns:a16="http://schemas.microsoft.com/office/drawing/2014/main" id="{E63CB5A5-E568-47C7-93B5-8D24C7738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400" name="Picture 399">
          <a:extLst>
            <a:ext uri="{FF2B5EF4-FFF2-40B4-BE49-F238E27FC236}">
              <a16:creationId xmlns:a16="http://schemas.microsoft.com/office/drawing/2014/main" id="{047F04B8-47CC-4051-BCFC-65B5CC914E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401" name="Picture 400">
          <a:extLst>
            <a:ext uri="{FF2B5EF4-FFF2-40B4-BE49-F238E27FC236}">
              <a16:creationId xmlns:a16="http://schemas.microsoft.com/office/drawing/2014/main" id="{437D0417-2A70-4A17-A34A-0F082E500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402" name="Picture 401">
          <a:extLst>
            <a:ext uri="{FF2B5EF4-FFF2-40B4-BE49-F238E27FC236}">
              <a16:creationId xmlns:a16="http://schemas.microsoft.com/office/drawing/2014/main" id="{A6B58BAE-9BEB-4A9E-8376-D58C04361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403" name="Picture 402">
          <a:extLst>
            <a:ext uri="{FF2B5EF4-FFF2-40B4-BE49-F238E27FC236}">
              <a16:creationId xmlns:a16="http://schemas.microsoft.com/office/drawing/2014/main" id="{31ACEEAA-AC77-4070-81A1-61D387446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404" name="Picture 403">
          <a:extLst>
            <a:ext uri="{FF2B5EF4-FFF2-40B4-BE49-F238E27FC236}">
              <a16:creationId xmlns:a16="http://schemas.microsoft.com/office/drawing/2014/main" id="{F0BCEF04-FA95-445C-B9B5-7908F1ECD6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405" name="Picture 404">
          <a:extLst>
            <a:ext uri="{FF2B5EF4-FFF2-40B4-BE49-F238E27FC236}">
              <a16:creationId xmlns:a16="http://schemas.microsoft.com/office/drawing/2014/main" id="{F08B8309-0B76-40D2-828C-4610E33E1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406" name="Picture 405">
          <a:extLst>
            <a:ext uri="{FF2B5EF4-FFF2-40B4-BE49-F238E27FC236}">
              <a16:creationId xmlns:a16="http://schemas.microsoft.com/office/drawing/2014/main" id="{AA9151BC-B33D-43DE-9F92-4BDE20302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407" name="Picture 406">
          <a:extLst>
            <a:ext uri="{FF2B5EF4-FFF2-40B4-BE49-F238E27FC236}">
              <a16:creationId xmlns:a16="http://schemas.microsoft.com/office/drawing/2014/main" id="{A1580A6E-9D2F-4EDF-A131-7758DD509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408" name="Picture 407">
          <a:extLst>
            <a:ext uri="{FF2B5EF4-FFF2-40B4-BE49-F238E27FC236}">
              <a16:creationId xmlns:a16="http://schemas.microsoft.com/office/drawing/2014/main" id="{F78868B9-46AA-4D52-B91E-B4E8D2F11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409" name="Picture 408">
          <a:extLst>
            <a:ext uri="{FF2B5EF4-FFF2-40B4-BE49-F238E27FC236}">
              <a16:creationId xmlns:a16="http://schemas.microsoft.com/office/drawing/2014/main" id="{6754E752-FF4E-4170-8283-DED4B017F4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410" name="Picture 409">
          <a:extLst>
            <a:ext uri="{FF2B5EF4-FFF2-40B4-BE49-F238E27FC236}">
              <a16:creationId xmlns:a16="http://schemas.microsoft.com/office/drawing/2014/main" id="{802E4474-6F1E-449F-B8FA-A0042C367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411" name="Picture 410">
          <a:extLst>
            <a:ext uri="{FF2B5EF4-FFF2-40B4-BE49-F238E27FC236}">
              <a16:creationId xmlns:a16="http://schemas.microsoft.com/office/drawing/2014/main" id="{E761508C-EFA1-431D-944E-93A051B1A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412" name="Picture 411">
          <a:extLst>
            <a:ext uri="{FF2B5EF4-FFF2-40B4-BE49-F238E27FC236}">
              <a16:creationId xmlns:a16="http://schemas.microsoft.com/office/drawing/2014/main" id="{A7C641EB-CBB1-476A-B121-8F7A352F24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413" name="Picture 412">
          <a:extLst>
            <a:ext uri="{FF2B5EF4-FFF2-40B4-BE49-F238E27FC236}">
              <a16:creationId xmlns:a16="http://schemas.microsoft.com/office/drawing/2014/main" id="{4539A13B-FB84-44D1-B613-93E39C8AB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414" name="Picture 413">
          <a:extLst>
            <a:ext uri="{FF2B5EF4-FFF2-40B4-BE49-F238E27FC236}">
              <a16:creationId xmlns:a16="http://schemas.microsoft.com/office/drawing/2014/main" id="{6DB67E5D-A20E-4A5B-AA04-EE78065DF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415" name="Picture 414">
          <a:extLst>
            <a:ext uri="{FF2B5EF4-FFF2-40B4-BE49-F238E27FC236}">
              <a16:creationId xmlns:a16="http://schemas.microsoft.com/office/drawing/2014/main" id="{51ECBDF8-DC6E-4B10-934E-42D4B6E91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416" name="Picture 415">
          <a:extLst>
            <a:ext uri="{FF2B5EF4-FFF2-40B4-BE49-F238E27FC236}">
              <a16:creationId xmlns:a16="http://schemas.microsoft.com/office/drawing/2014/main" id="{829CA403-0BF1-43F4-9A96-8267D26B8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417" name="Picture 416">
          <a:extLst>
            <a:ext uri="{FF2B5EF4-FFF2-40B4-BE49-F238E27FC236}">
              <a16:creationId xmlns:a16="http://schemas.microsoft.com/office/drawing/2014/main" id="{CBE40B44-CF63-4C7B-9AD8-1C50744ACD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200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55</xdr:row>
      <xdr:rowOff>0</xdr:rowOff>
    </xdr:from>
    <xdr:ext cx="45720" cy="45720"/>
    <xdr:pic>
      <xdr:nvPicPr>
        <xdr:cNvPr id="418" name="Picture 417">
          <a:extLst>
            <a:ext uri="{FF2B5EF4-FFF2-40B4-BE49-F238E27FC236}">
              <a16:creationId xmlns:a16="http://schemas.microsoft.com/office/drawing/2014/main" id="{87FE9758-8AC9-4E95-90E5-FF7788D48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55</xdr:row>
      <xdr:rowOff>0</xdr:rowOff>
    </xdr:from>
    <xdr:ext cx="45720" cy="45720"/>
    <xdr:pic>
      <xdr:nvPicPr>
        <xdr:cNvPr id="419" name="Picture 418">
          <a:extLst>
            <a:ext uri="{FF2B5EF4-FFF2-40B4-BE49-F238E27FC236}">
              <a16:creationId xmlns:a16="http://schemas.microsoft.com/office/drawing/2014/main" id="{8F7AB521-C7A6-4E78-A173-7B2E75C379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55</xdr:row>
      <xdr:rowOff>0</xdr:rowOff>
    </xdr:from>
    <xdr:ext cx="45720" cy="45720"/>
    <xdr:pic>
      <xdr:nvPicPr>
        <xdr:cNvPr id="420" name="Picture 419">
          <a:extLst>
            <a:ext uri="{FF2B5EF4-FFF2-40B4-BE49-F238E27FC236}">
              <a16:creationId xmlns:a16="http://schemas.microsoft.com/office/drawing/2014/main" id="{9EDD1848-87F6-4611-B8C8-2CAE53C71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55</xdr:row>
      <xdr:rowOff>0</xdr:rowOff>
    </xdr:from>
    <xdr:ext cx="45720" cy="45720"/>
    <xdr:pic>
      <xdr:nvPicPr>
        <xdr:cNvPr id="421" name="Picture 420">
          <a:extLst>
            <a:ext uri="{FF2B5EF4-FFF2-40B4-BE49-F238E27FC236}">
              <a16:creationId xmlns:a16="http://schemas.microsoft.com/office/drawing/2014/main" id="{6AFBFB93-65F0-4449-9721-437A9A8A46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55</xdr:row>
      <xdr:rowOff>0</xdr:rowOff>
    </xdr:from>
    <xdr:ext cx="45720" cy="45720"/>
    <xdr:pic>
      <xdr:nvPicPr>
        <xdr:cNvPr id="422" name="Picture 421">
          <a:extLst>
            <a:ext uri="{FF2B5EF4-FFF2-40B4-BE49-F238E27FC236}">
              <a16:creationId xmlns:a16="http://schemas.microsoft.com/office/drawing/2014/main" id="{983C5293-8BE1-43EE-ACA0-4551C2BED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55</xdr:row>
      <xdr:rowOff>0</xdr:rowOff>
    </xdr:from>
    <xdr:ext cx="45720" cy="45720"/>
    <xdr:pic>
      <xdr:nvPicPr>
        <xdr:cNvPr id="423" name="Picture 422">
          <a:extLst>
            <a:ext uri="{FF2B5EF4-FFF2-40B4-BE49-F238E27FC236}">
              <a16:creationId xmlns:a16="http://schemas.microsoft.com/office/drawing/2014/main" id="{4C2AA8A6-A776-4ACE-BBD6-9DF86F9A0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55</xdr:row>
      <xdr:rowOff>0</xdr:rowOff>
    </xdr:from>
    <xdr:ext cx="45720" cy="45720"/>
    <xdr:pic>
      <xdr:nvPicPr>
        <xdr:cNvPr id="424" name="Picture 423">
          <a:extLst>
            <a:ext uri="{FF2B5EF4-FFF2-40B4-BE49-F238E27FC236}">
              <a16:creationId xmlns:a16="http://schemas.microsoft.com/office/drawing/2014/main" id="{2ACAEBA1-BEEF-4366-AB05-EF067B8B9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56</xdr:row>
      <xdr:rowOff>0</xdr:rowOff>
    </xdr:from>
    <xdr:ext cx="45720" cy="45720"/>
    <xdr:pic>
      <xdr:nvPicPr>
        <xdr:cNvPr id="425" name="Picture 424">
          <a:extLst>
            <a:ext uri="{FF2B5EF4-FFF2-40B4-BE49-F238E27FC236}">
              <a16:creationId xmlns:a16="http://schemas.microsoft.com/office/drawing/2014/main" id="{EDDD4EB7-289C-4CE8-833B-94D269FDA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56</xdr:row>
      <xdr:rowOff>0</xdr:rowOff>
    </xdr:from>
    <xdr:ext cx="45720" cy="45720"/>
    <xdr:pic>
      <xdr:nvPicPr>
        <xdr:cNvPr id="426" name="Picture 425">
          <a:extLst>
            <a:ext uri="{FF2B5EF4-FFF2-40B4-BE49-F238E27FC236}">
              <a16:creationId xmlns:a16="http://schemas.microsoft.com/office/drawing/2014/main" id="{15D060EE-1443-4FAD-BF4A-8E886191F0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56</xdr:row>
      <xdr:rowOff>0</xdr:rowOff>
    </xdr:from>
    <xdr:ext cx="45720" cy="45720"/>
    <xdr:pic>
      <xdr:nvPicPr>
        <xdr:cNvPr id="427" name="Picture 426">
          <a:extLst>
            <a:ext uri="{FF2B5EF4-FFF2-40B4-BE49-F238E27FC236}">
              <a16:creationId xmlns:a16="http://schemas.microsoft.com/office/drawing/2014/main" id="{CC6B79C6-DCF8-49F9-A88B-914E7ECC7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56</xdr:row>
      <xdr:rowOff>0</xdr:rowOff>
    </xdr:from>
    <xdr:ext cx="45720" cy="45720"/>
    <xdr:pic>
      <xdr:nvPicPr>
        <xdr:cNvPr id="428" name="Picture 427">
          <a:extLst>
            <a:ext uri="{FF2B5EF4-FFF2-40B4-BE49-F238E27FC236}">
              <a16:creationId xmlns:a16="http://schemas.microsoft.com/office/drawing/2014/main" id="{9CDF6474-3342-4141-956D-0C16485962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56</xdr:row>
      <xdr:rowOff>0</xdr:rowOff>
    </xdr:from>
    <xdr:ext cx="45720" cy="45720"/>
    <xdr:pic>
      <xdr:nvPicPr>
        <xdr:cNvPr id="429" name="Picture 428">
          <a:extLst>
            <a:ext uri="{FF2B5EF4-FFF2-40B4-BE49-F238E27FC236}">
              <a16:creationId xmlns:a16="http://schemas.microsoft.com/office/drawing/2014/main" id="{4CDEB9A0-6CA0-4F93-A43C-79790816E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56</xdr:row>
      <xdr:rowOff>0</xdr:rowOff>
    </xdr:from>
    <xdr:ext cx="45720" cy="45720"/>
    <xdr:pic>
      <xdr:nvPicPr>
        <xdr:cNvPr id="430" name="Picture 429">
          <a:extLst>
            <a:ext uri="{FF2B5EF4-FFF2-40B4-BE49-F238E27FC236}">
              <a16:creationId xmlns:a16="http://schemas.microsoft.com/office/drawing/2014/main" id="{4D769889-2D72-47E8-BEB0-08BE339B31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56</xdr:row>
      <xdr:rowOff>0</xdr:rowOff>
    </xdr:from>
    <xdr:ext cx="45720" cy="45720"/>
    <xdr:pic>
      <xdr:nvPicPr>
        <xdr:cNvPr id="431" name="Picture 430">
          <a:extLst>
            <a:ext uri="{FF2B5EF4-FFF2-40B4-BE49-F238E27FC236}">
              <a16:creationId xmlns:a16="http://schemas.microsoft.com/office/drawing/2014/main" id="{D5EBEDCC-B2D6-4AC3-9BC6-F0A078E69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56</xdr:row>
      <xdr:rowOff>0</xdr:rowOff>
    </xdr:from>
    <xdr:ext cx="45720" cy="45720"/>
    <xdr:pic>
      <xdr:nvPicPr>
        <xdr:cNvPr id="432" name="Picture 431">
          <a:extLst>
            <a:ext uri="{FF2B5EF4-FFF2-40B4-BE49-F238E27FC236}">
              <a16:creationId xmlns:a16="http://schemas.microsoft.com/office/drawing/2014/main" id="{7C16B334-0975-4BB0-80E0-C16B26CDB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56</xdr:row>
      <xdr:rowOff>0</xdr:rowOff>
    </xdr:from>
    <xdr:ext cx="45720" cy="45720"/>
    <xdr:pic>
      <xdr:nvPicPr>
        <xdr:cNvPr id="433" name="Picture 432">
          <a:extLst>
            <a:ext uri="{FF2B5EF4-FFF2-40B4-BE49-F238E27FC236}">
              <a16:creationId xmlns:a16="http://schemas.microsoft.com/office/drawing/2014/main" id="{4FFE4B07-68CE-4B18-BC98-2A7AA58BC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56</xdr:row>
      <xdr:rowOff>0</xdr:rowOff>
    </xdr:from>
    <xdr:ext cx="45720" cy="45720"/>
    <xdr:pic>
      <xdr:nvPicPr>
        <xdr:cNvPr id="434" name="Picture 433">
          <a:extLst>
            <a:ext uri="{FF2B5EF4-FFF2-40B4-BE49-F238E27FC236}">
              <a16:creationId xmlns:a16="http://schemas.microsoft.com/office/drawing/2014/main" id="{C37C5FD7-0EA9-490D-B4F8-F06829EF78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56</xdr:row>
      <xdr:rowOff>0</xdr:rowOff>
    </xdr:from>
    <xdr:ext cx="45720" cy="45720"/>
    <xdr:pic>
      <xdr:nvPicPr>
        <xdr:cNvPr id="435" name="Picture 434">
          <a:extLst>
            <a:ext uri="{FF2B5EF4-FFF2-40B4-BE49-F238E27FC236}">
              <a16:creationId xmlns:a16="http://schemas.microsoft.com/office/drawing/2014/main" id="{5CDA0BE0-418B-4683-B363-F726186BA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56</xdr:row>
      <xdr:rowOff>0</xdr:rowOff>
    </xdr:from>
    <xdr:ext cx="45720" cy="45720"/>
    <xdr:pic>
      <xdr:nvPicPr>
        <xdr:cNvPr id="436" name="Picture 435">
          <a:extLst>
            <a:ext uri="{FF2B5EF4-FFF2-40B4-BE49-F238E27FC236}">
              <a16:creationId xmlns:a16="http://schemas.microsoft.com/office/drawing/2014/main" id="{F333DCAC-6D77-4314-8D19-2EB5EDA14C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56</xdr:row>
      <xdr:rowOff>0</xdr:rowOff>
    </xdr:from>
    <xdr:ext cx="45720" cy="45720"/>
    <xdr:pic>
      <xdr:nvPicPr>
        <xdr:cNvPr id="437" name="Picture 436">
          <a:extLst>
            <a:ext uri="{FF2B5EF4-FFF2-40B4-BE49-F238E27FC236}">
              <a16:creationId xmlns:a16="http://schemas.microsoft.com/office/drawing/2014/main" id="{561AA4C1-788E-4D02-B52B-426EB2600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56</xdr:row>
      <xdr:rowOff>0</xdr:rowOff>
    </xdr:from>
    <xdr:ext cx="45720" cy="45720"/>
    <xdr:pic>
      <xdr:nvPicPr>
        <xdr:cNvPr id="438" name="Picture 437">
          <a:extLst>
            <a:ext uri="{FF2B5EF4-FFF2-40B4-BE49-F238E27FC236}">
              <a16:creationId xmlns:a16="http://schemas.microsoft.com/office/drawing/2014/main" id="{726D5553-3200-4999-ABF0-BC58EA860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45720" cy="45720"/>
    <xdr:pic>
      <xdr:nvPicPr>
        <xdr:cNvPr id="439" name="Picture 438">
          <a:extLst>
            <a:ext uri="{FF2B5EF4-FFF2-40B4-BE49-F238E27FC236}">
              <a16:creationId xmlns:a16="http://schemas.microsoft.com/office/drawing/2014/main" id="{F51C023C-0F76-4F1A-AC3C-43A42ABF5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45720" cy="45720"/>
    <xdr:pic>
      <xdr:nvPicPr>
        <xdr:cNvPr id="440" name="Picture 439">
          <a:extLst>
            <a:ext uri="{FF2B5EF4-FFF2-40B4-BE49-F238E27FC236}">
              <a16:creationId xmlns:a16="http://schemas.microsoft.com/office/drawing/2014/main" id="{5E60C60C-2842-4C6A-ABB9-D5F90EDA0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45720" cy="45720"/>
    <xdr:pic>
      <xdr:nvPicPr>
        <xdr:cNvPr id="441" name="Picture 440">
          <a:extLst>
            <a:ext uri="{FF2B5EF4-FFF2-40B4-BE49-F238E27FC236}">
              <a16:creationId xmlns:a16="http://schemas.microsoft.com/office/drawing/2014/main" id="{1C1C8EAB-8396-45F0-83AB-7E5E03EC3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45720" cy="45720"/>
    <xdr:pic>
      <xdr:nvPicPr>
        <xdr:cNvPr id="442" name="Picture 441">
          <a:extLst>
            <a:ext uri="{FF2B5EF4-FFF2-40B4-BE49-F238E27FC236}">
              <a16:creationId xmlns:a16="http://schemas.microsoft.com/office/drawing/2014/main" id="{0F6082AE-567D-4949-8D78-5CF892704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45720" cy="45720"/>
    <xdr:pic>
      <xdr:nvPicPr>
        <xdr:cNvPr id="443" name="Picture 442">
          <a:extLst>
            <a:ext uri="{FF2B5EF4-FFF2-40B4-BE49-F238E27FC236}">
              <a16:creationId xmlns:a16="http://schemas.microsoft.com/office/drawing/2014/main" id="{7783685F-3776-4426-91CD-75652DA40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45720" cy="45720"/>
    <xdr:pic>
      <xdr:nvPicPr>
        <xdr:cNvPr id="444" name="Picture 443">
          <a:extLst>
            <a:ext uri="{FF2B5EF4-FFF2-40B4-BE49-F238E27FC236}">
              <a16:creationId xmlns:a16="http://schemas.microsoft.com/office/drawing/2014/main" id="{28263693-FF2D-4CA9-AC27-C4D6C5C4C5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45720" cy="45720"/>
    <xdr:pic>
      <xdr:nvPicPr>
        <xdr:cNvPr id="445" name="Picture 444">
          <a:extLst>
            <a:ext uri="{FF2B5EF4-FFF2-40B4-BE49-F238E27FC236}">
              <a16:creationId xmlns:a16="http://schemas.microsoft.com/office/drawing/2014/main" id="{B167BB8B-9C4F-499D-B3C2-C36A7A33E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45720" cy="45720"/>
    <xdr:pic>
      <xdr:nvPicPr>
        <xdr:cNvPr id="446" name="Picture 445">
          <a:extLst>
            <a:ext uri="{FF2B5EF4-FFF2-40B4-BE49-F238E27FC236}">
              <a16:creationId xmlns:a16="http://schemas.microsoft.com/office/drawing/2014/main" id="{85BFCA63-8FEF-4B29-8FC2-80477D0C0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45720" cy="45720"/>
    <xdr:pic>
      <xdr:nvPicPr>
        <xdr:cNvPr id="447" name="Picture 446">
          <a:extLst>
            <a:ext uri="{FF2B5EF4-FFF2-40B4-BE49-F238E27FC236}">
              <a16:creationId xmlns:a16="http://schemas.microsoft.com/office/drawing/2014/main" id="{6DF9886F-DAC8-4A3D-9850-55EB661E3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45720" cy="45720"/>
    <xdr:pic>
      <xdr:nvPicPr>
        <xdr:cNvPr id="448" name="Picture 447">
          <a:extLst>
            <a:ext uri="{FF2B5EF4-FFF2-40B4-BE49-F238E27FC236}">
              <a16:creationId xmlns:a16="http://schemas.microsoft.com/office/drawing/2014/main" id="{E140AE79-0FBC-406A-BFFB-EF02F5DD7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45720" cy="45720"/>
    <xdr:pic>
      <xdr:nvPicPr>
        <xdr:cNvPr id="449" name="Picture 448">
          <a:extLst>
            <a:ext uri="{FF2B5EF4-FFF2-40B4-BE49-F238E27FC236}">
              <a16:creationId xmlns:a16="http://schemas.microsoft.com/office/drawing/2014/main" id="{C67C6A7D-5A16-4584-8476-947FEE73D9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45720" cy="45720"/>
    <xdr:pic>
      <xdr:nvPicPr>
        <xdr:cNvPr id="450" name="Picture 449">
          <a:extLst>
            <a:ext uri="{FF2B5EF4-FFF2-40B4-BE49-F238E27FC236}">
              <a16:creationId xmlns:a16="http://schemas.microsoft.com/office/drawing/2014/main" id="{C7D4C6C5-5775-436B-9D56-F1D3F5BEB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45720" cy="45720"/>
    <xdr:pic>
      <xdr:nvPicPr>
        <xdr:cNvPr id="451" name="Picture 450">
          <a:extLst>
            <a:ext uri="{FF2B5EF4-FFF2-40B4-BE49-F238E27FC236}">
              <a16:creationId xmlns:a16="http://schemas.microsoft.com/office/drawing/2014/main" id="{E7AC0FB1-C338-4A1C-A0FF-93730B21E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45720" cy="45720"/>
    <xdr:pic>
      <xdr:nvPicPr>
        <xdr:cNvPr id="452" name="Picture 451">
          <a:extLst>
            <a:ext uri="{FF2B5EF4-FFF2-40B4-BE49-F238E27FC236}">
              <a16:creationId xmlns:a16="http://schemas.microsoft.com/office/drawing/2014/main" id="{718F90FC-BDC5-4774-9CE4-8F4E4CF4A2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45720" cy="45720"/>
    <xdr:pic>
      <xdr:nvPicPr>
        <xdr:cNvPr id="453" name="Picture 452">
          <a:extLst>
            <a:ext uri="{FF2B5EF4-FFF2-40B4-BE49-F238E27FC236}">
              <a16:creationId xmlns:a16="http://schemas.microsoft.com/office/drawing/2014/main" id="{A214512A-F401-484C-B9AE-E586AB7656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45720" cy="45720"/>
    <xdr:pic>
      <xdr:nvPicPr>
        <xdr:cNvPr id="454" name="Picture 453">
          <a:extLst>
            <a:ext uri="{FF2B5EF4-FFF2-40B4-BE49-F238E27FC236}">
              <a16:creationId xmlns:a16="http://schemas.microsoft.com/office/drawing/2014/main" id="{6D02120F-0FDE-4F06-A488-D1A3D19274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45720" cy="45720"/>
    <xdr:pic>
      <xdr:nvPicPr>
        <xdr:cNvPr id="455" name="Picture 454">
          <a:extLst>
            <a:ext uri="{FF2B5EF4-FFF2-40B4-BE49-F238E27FC236}">
              <a16:creationId xmlns:a16="http://schemas.microsoft.com/office/drawing/2014/main" id="{0BA8EDB2-A658-4D4E-AC30-BD3FC1FF6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45720" cy="45720"/>
    <xdr:pic>
      <xdr:nvPicPr>
        <xdr:cNvPr id="456" name="Picture 455">
          <a:extLst>
            <a:ext uri="{FF2B5EF4-FFF2-40B4-BE49-F238E27FC236}">
              <a16:creationId xmlns:a16="http://schemas.microsoft.com/office/drawing/2014/main" id="{910C6850-9DC0-42C4-A025-66FAEB48A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45720" cy="45720"/>
    <xdr:pic>
      <xdr:nvPicPr>
        <xdr:cNvPr id="457" name="Picture 456">
          <a:extLst>
            <a:ext uri="{FF2B5EF4-FFF2-40B4-BE49-F238E27FC236}">
              <a16:creationId xmlns:a16="http://schemas.microsoft.com/office/drawing/2014/main" id="{D7118250-A344-47F6-8EA0-14EB6D30E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45720" cy="45720"/>
    <xdr:pic>
      <xdr:nvPicPr>
        <xdr:cNvPr id="458" name="Picture 457">
          <a:extLst>
            <a:ext uri="{FF2B5EF4-FFF2-40B4-BE49-F238E27FC236}">
              <a16:creationId xmlns:a16="http://schemas.microsoft.com/office/drawing/2014/main" id="{E3E826CB-CB4C-43C8-B8DD-6647F0AE9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45720" cy="45720"/>
    <xdr:pic>
      <xdr:nvPicPr>
        <xdr:cNvPr id="459" name="Picture 458">
          <a:extLst>
            <a:ext uri="{FF2B5EF4-FFF2-40B4-BE49-F238E27FC236}">
              <a16:creationId xmlns:a16="http://schemas.microsoft.com/office/drawing/2014/main" id="{CBFC8C73-3A78-4B89-B8CA-DC4C34872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45720" cy="45720"/>
    <xdr:pic>
      <xdr:nvPicPr>
        <xdr:cNvPr id="460" name="Picture 459">
          <a:extLst>
            <a:ext uri="{FF2B5EF4-FFF2-40B4-BE49-F238E27FC236}">
              <a16:creationId xmlns:a16="http://schemas.microsoft.com/office/drawing/2014/main" id="{3B1CB4D4-4E29-4CFA-A848-C26F59D73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45720" cy="45720"/>
    <xdr:pic>
      <xdr:nvPicPr>
        <xdr:cNvPr id="461" name="Picture 460">
          <a:extLst>
            <a:ext uri="{FF2B5EF4-FFF2-40B4-BE49-F238E27FC236}">
              <a16:creationId xmlns:a16="http://schemas.microsoft.com/office/drawing/2014/main" id="{E26E6F46-6987-48AB-8D1C-3E7B02D50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45720" cy="45720"/>
    <xdr:pic>
      <xdr:nvPicPr>
        <xdr:cNvPr id="462" name="Picture 461">
          <a:extLst>
            <a:ext uri="{FF2B5EF4-FFF2-40B4-BE49-F238E27FC236}">
              <a16:creationId xmlns:a16="http://schemas.microsoft.com/office/drawing/2014/main" id="{7D2B80E4-9326-44CD-A78D-971BE3A50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45720" cy="45720"/>
    <xdr:pic>
      <xdr:nvPicPr>
        <xdr:cNvPr id="463" name="Picture 462">
          <a:extLst>
            <a:ext uri="{FF2B5EF4-FFF2-40B4-BE49-F238E27FC236}">
              <a16:creationId xmlns:a16="http://schemas.microsoft.com/office/drawing/2014/main" id="{18626534-59F7-48C5-8445-5FABCE555E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45720" cy="45720"/>
    <xdr:pic>
      <xdr:nvPicPr>
        <xdr:cNvPr id="464" name="Picture 463">
          <a:extLst>
            <a:ext uri="{FF2B5EF4-FFF2-40B4-BE49-F238E27FC236}">
              <a16:creationId xmlns:a16="http://schemas.microsoft.com/office/drawing/2014/main" id="{B1366704-0BA3-42CD-9FB5-14CFE67E1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45720" cy="45720"/>
    <xdr:pic>
      <xdr:nvPicPr>
        <xdr:cNvPr id="465" name="Picture 464">
          <a:extLst>
            <a:ext uri="{FF2B5EF4-FFF2-40B4-BE49-F238E27FC236}">
              <a16:creationId xmlns:a16="http://schemas.microsoft.com/office/drawing/2014/main" id="{19A7D03C-6A3E-4177-9FA3-8E8B62546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45720" cy="45720"/>
    <xdr:pic>
      <xdr:nvPicPr>
        <xdr:cNvPr id="466" name="Picture 465">
          <a:extLst>
            <a:ext uri="{FF2B5EF4-FFF2-40B4-BE49-F238E27FC236}">
              <a16:creationId xmlns:a16="http://schemas.microsoft.com/office/drawing/2014/main" id="{7146757A-0DF5-4FDF-928D-ECA636141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45720" cy="45720"/>
    <xdr:pic>
      <xdr:nvPicPr>
        <xdr:cNvPr id="467" name="Picture 466">
          <a:extLst>
            <a:ext uri="{FF2B5EF4-FFF2-40B4-BE49-F238E27FC236}">
              <a16:creationId xmlns:a16="http://schemas.microsoft.com/office/drawing/2014/main" id="{ED27C43B-5833-4288-A4CB-790123A72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45720" cy="45720"/>
    <xdr:pic>
      <xdr:nvPicPr>
        <xdr:cNvPr id="468" name="Picture 467">
          <a:extLst>
            <a:ext uri="{FF2B5EF4-FFF2-40B4-BE49-F238E27FC236}">
              <a16:creationId xmlns:a16="http://schemas.microsoft.com/office/drawing/2014/main" id="{D32593B0-E216-454C-8960-CAA14DCC9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45720" cy="45720"/>
    <xdr:pic>
      <xdr:nvPicPr>
        <xdr:cNvPr id="469" name="Picture 468">
          <a:extLst>
            <a:ext uri="{FF2B5EF4-FFF2-40B4-BE49-F238E27FC236}">
              <a16:creationId xmlns:a16="http://schemas.microsoft.com/office/drawing/2014/main" id="{7C1EE21B-995B-4E66-8061-6E9C89027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45720" cy="45720"/>
    <xdr:pic>
      <xdr:nvPicPr>
        <xdr:cNvPr id="470" name="Picture 469">
          <a:extLst>
            <a:ext uri="{FF2B5EF4-FFF2-40B4-BE49-F238E27FC236}">
              <a16:creationId xmlns:a16="http://schemas.microsoft.com/office/drawing/2014/main" id="{1389B776-DEAD-4700-B2AF-D4C2DCDE4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45720" cy="45720"/>
    <xdr:pic>
      <xdr:nvPicPr>
        <xdr:cNvPr id="471" name="Picture 470">
          <a:extLst>
            <a:ext uri="{FF2B5EF4-FFF2-40B4-BE49-F238E27FC236}">
              <a16:creationId xmlns:a16="http://schemas.microsoft.com/office/drawing/2014/main" id="{8576E900-FF64-462C-8A19-7409E52AF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45720" cy="45720"/>
    <xdr:pic>
      <xdr:nvPicPr>
        <xdr:cNvPr id="472" name="Picture 471">
          <a:extLst>
            <a:ext uri="{FF2B5EF4-FFF2-40B4-BE49-F238E27FC236}">
              <a16:creationId xmlns:a16="http://schemas.microsoft.com/office/drawing/2014/main" id="{9BEB4176-8950-49FC-B3B5-2A4877ABC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45720" cy="45720"/>
    <xdr:pic>
      <xdr:nvPicPr>
        <xdr:cNvPr id="473" name="Picture 472">
          <a:extLst>
            <a:ext uri="{FF2B5EF4-FFF2-40B4-BE49-F238E27FC236}">
              <a16:creationId xmlns:a16="http://schemas.microsoft.com/office/drawing/2014/main" id="{B1C145D8-00CF-4306-9247-45063A65D6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45720" cy="45720"/>
    <xdr:pic>
      <xdr:nvPicPr>
        <xdr:cNvPr id="474" name="Picture 473">
          <a:extLst>
            <a:ext uri="{FF2B5EF4-FFF2-40B4-BE49-F238E27FC236}">
              <a16:creationId xmlns:a16="http://schemas.microsoft.com/office/drawing/2014/main" id="{1DF4A2D2-747C-461C-9D21-6029C2280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45720" cy="45720"/>
    <xdr:pic>
      <xdr:nvPicPr>
        <xdr:cNvPr id="475" name="Picture 474">
          <a:extLst>
            <a:ext uri="{FF2B5EF4-FFF2-40B4-BE49-F238E27FC236}">
              <a16:creationId xmlns:a16="http://schemas.microsoft.com/office/drawing/2014/main" id="{E0426F17-9BE9-4498-9717-05DEE7E227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45720" cy="45720"/>
    <xdr:pic>
      <xdr:nvPicPr>
        <xdr:cNvPr id="476" name="Picture 475">
          <a:extLst>
            <a:ext uri="{FF2B5EF4-FFF2-40B4-BE49-F238E27FC236}">
              <a16:creationId xmlns:a16="http://schemas.microsoft.com/office/drawing/2014/main" id="{42005445-9CFA-4C1F-96FB-BC32E8C64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45720" cy="45720"/>
    <xdr:pic>
      <xdr:nvPicPr>
        <xdr:cNvPr id="477" name="Picture 476">
          <a:extLst>
            <a:ext uri="{FF2B5EF4-FFF2-40B4-BE49-F238E27FC236}">
              <a16:creationId xmlns:a16="http://schemas.microsoft.com/office/drawing/2014/main" id="{1AC9944F-12F1-413D-BC9D-F2A0DEE70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45720" cy="45720"/>
    <xdr:pic>
      <xdr:nvPicPr>
        <xdr:cNvPr id="478" name="Picture 477">
          <a:extLst>
            <a:ext uri="{FF2B5EF4-FFF2-40B4-BE49-F238E27FC236}">
              <a16:creationId xmlns:a16="http://schemas.microsoft.com/office/drawing/2014/main" id="{217BD424-D0D0-4D10-BA52-8573BE940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45720" cy="45720"/>
    <xdr:pic>
      <xdr:nvPicPr>
        <xdr:cNvPr id="479" name="Picture 478">
          <a:extLst>
            <a:ext uri="{FF2B5EF4-FFF2-40B4-BE49-F238E27FC236}">
              <a16:creationId xmlns:a16="http://schemas.microsoft.com/office/drawing/2014/main" id="{805CF4A4-4676-405A-88D2-B7E7B5D25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45720" cy="45720"/>
    <xdr:pic>
      <xdr:nvPicPr>
        <xdr:cNvPr id="480" name="Picture 479">
          <a:extLst>
            <a:ext uri="{FF2B5EF4-FFF2-40B4-BE49-F238E27FC236}">
              <a16:creationId xmlns:a16="http://schemas.microsoft.com/office/drawing/2014/main" id="{DDF65877-0050-4ED2-AE02-B81A27588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45720" cy="45720"/>
    <xdr:pic>
      <xdr:nvPicPr>
        <xdr:cNvPr id="481" name="Picture 480">
          <a:extLst>
            <a:ext uri="{FF2B5EF4-FFF2-40B4-BE49-F238E27FC236}">
              <a16:creationId xmlns:a16="http://schemas.microsoft.com/office/drawing/2014/main" id="{1F4B1607-3B2F-46B5-AAA7-AD947FD28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45720" cy="45720"/>
    <xdr:pic>
      <xdr:nvPicPr>
        <xdr:cNvPr id="482" name="Picture 481">
          <a:extLst>
            <a:ext uri="{FF2B5EF4-FFF2-40B4-BE49-F238E27FC236}">
              <a16:creationId xmlns:a16="http://schemas.microsoft.com/office/drawing/2014/main" id="{6EE10B78-4C42-4F49-95A6-6976A8055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45720" cy="45720"/>
    <xdr:pic>
      <xdr:nvPicPr>
        <xdr:cNvPr id="483" name="Picture 482">
          <a:extLst>
            <a:ext uri="{FF2B5EF4-FFF2-40B4-BE49-F238E27FC236}">
              <a16:creationId xmlns:a16="http://schemas.microsoft.com/office/drawing/2014/main" id="{237DF71E-10F4-493D-BE35-053CE2606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45720" cy="45720"/>
    <xdr:pic>
      <xdr:nvPicPr>
        <xdr:cNvPr id="484" name="Picture 483">
          <a:extLst>
            <a:ext uri="{FF2B5EF4-FFF2-40B4-BE49-F238E27FC236}">
              <a16:creationId xmlns:a16="http://schemas.microsoft.com/office/drawing/2014/main" id="{8837607D-F1CB-4E12-9930-5B995B592A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45720" cy="45720"/>
    <xdr:pic>
      <xdr:nvPicPr>
        <xdr:cNvPr id="485" name="Picture 484">
          <a:extLst>
            <a:ext uri="{FF2B5EF4-FFF2-40B4-BE49-F238E27FC236}">
              <a16:creationId xmlns:a16="http://schemas.microsoft.com/office/drawing/2014/main" id="{9E01BFC1-E8D6-4937-B655-12306F91B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45720" cy="45720"/>
    <xdr:pic>
      <xdr:nvPicPr>
        <xdr:cNvPr id="486" name="Picture 485">
          <a:extLst>
            <a:ext uri="{FF2B5EF4-FFF2-40B4-BE49-F238E27FC236}">
              <a16:creationId xmlns:a16="http://schemas.microsoft.com/office/drawing/2014/main" id="{7BD3EA87-D54D-4EDC-8019-2C3843210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45720" cy="45720"/>
    <xdr:pic>
      <xdr:nvPicPr>
        <xdr:cNvPr id="487" name="Picture 486">
          <a:extLst>
            <a:ext uri="{FF2B5EF4-FFF2-40B4-BE49-F238E27FC236}">
              <a16:creationId xmlns:a16="http://schemas.microsoft.com/office/drawing/2014/main" id="{3F4C150A-352D-4599-9435-8BD7AC787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45720" cy="45720"/>
    <xdr:pic>
      <xdr:nvPicPr>
        <xdr:cNvPr id="488" name="Picture 487">
          <a:extLst>
            <a:ext uri="{FF2B5EF4-FFF2-40B4-BE49-F238E27FC236}">
              <a16:creationId xmlns:a16="http://schemas.microsoft.com/office/drawing/2014/main" id="{80454795-9BE5-41B7-8CC8-D62F0642A1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45720" cy="45720"/>
    <xdr:pic>
      <xdr:nvPicPr>
        <xdr:cNvPr id="489" name="Picture 488">
          <a:extLst>
            <a:ext uri="{FF2B5EF4-FFF2-40B4-BE49-F238E27FC236}">
              <a16:creationId xmlns:a16="http://schemas.microsoft.com/office/drawing/2014/main" id="{F0D887F4-BECD-417E-B021-04BA62A8F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45720" cy="45720"/>
    <xdr:pic>
      <xdr:nvPicPr>
        <xdr:cNvPr id="490" name="Picture 489">
          <a:extLst>
            <a:ext uri="{FF2B5EF4-FFF2-40B4-BE49-F238E27FC236}">
              <a16:creationId xmlns:a16="http://schemas.microsoft.com/office/drawing/2014/main" id="{9E6888C6-9A2E-469C-8F29-CEDABE717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45720" cy="45720"/>
    <xdr:pic>
      <xdr:nvPicPr>
        <xdr:cNvPr id="491" name="Picture 490">
          <a:extLst>
            <a:ext uri="{FF2B5EF4-FFF2-40B4-BE49-F238E27FC236}">
              <a16:creationId xmlns:a16="http://schemas.microsoft.com/office/drawing/2014/main" id="{2DB32204-0D21-4B9B-AB30-6275DED83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45720" cy="45720"/>
    <xdr:pic>
      <xdr:nvPicPr>
        <xdr:cNvPr id="492" name="Picture 491">
          <a:extLst>
            <a:ext uri="{FF2B5EF4-FFF2-40B4-BE49-F238E27FC236}">
              <a16:creationId xmlns:a16="http://schemas.microsoft.com/office/drawing/2014/main" id="{1461ACC1-D025-4CEA-A814-CDCE341AC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45720" cy="45720"/>
    <xdr:pic>
      <xdr:nvPicPr>
        <xdr:cNvPr id="493" name="Picture 492">
          <a:extLst>
            <a:ext uri="{FF2B5EF4-FFF2-40B4-BE49-F238E27FC236}">
              <a16:creationId xmlns:a16="http://schemas.microsoft.com/office/drawing/2014/main" id="{80734D79-94BB-40DB-AB70-B54094CDE6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45720" cy="45720"/>
    <xdr:pic>
      <xdr:nvPicPr>
        <xdr:cNvPr id="494" name="Picture 493">
          <a:extLst>
            <a:ext uri="{FF2B5EF4-FFF2-40B4-BE49-F238E27FC236}">
              <a16:creationId xmlns:a16="http://schemas.microsoft.com/office/drawing/2014/main" id="{AE82AA48-47AC-4591-9BFB-970D725FA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45720" cy="45720"/>
    <xdr:pic>
      <xdr:nvPicPr>
        <xdr:cNvPr id="495" name="Picture 494">
          <a:extLst>
            <a:ext uri="{FF2B5EF4-FFF2-40B4-BE49-F238E27FC236}">
              <a16:creationId xmlns:a16="http://schemas.microsoft.com/office/drawing/2014/main" id="{488FBB28-338B-48B4-86A2-81092F58F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45720" cy="45720"/>
    <xdr:pic>
      <xdr:nvPicPr>
        <xdr:cNvPr id="496" name="Picture 495">
          <a:extLst>
            <a:ext uri="{FF2B5EF4-FFF2-40B4-BE49-F238E27FC236}">
              <a16:creationId xmlns:a16="http://schemas.microsoft.com/office/drawing/2014/main" id="{2D7BE289-EC4F-4E48-BE9E-B1AE48943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45720" cy="45720"/>
    <xdr:pic>
      <xdr:nvPicPr>
        <xdr:cNvPr id="497" name="Picture 496">
          <a:extLst>
            <a:ext uri="{FF2B5EF4-FFF2-40B4-BE49-F238E27FC236}">
              <a16:creationId xmlns:a16="http://schemas.microsoft.com/office/drawing/2014/main" id="{E31DC29F-41BD-4536-9501-70B0000870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45720" cy="45720"/>
    <xdr:pic>
      <xdr:nvPicPr>
        <xdr:cNvPr id="498" name="Picture 497">
          <a:extLst>
            <a:ext uri="{FF2B5EF4-FFF2-40B4-BE49-F238E27FC236}">
              <a16:creationId xmlns:a16="http://schemas.microsoft.com/office/drawing/2014/main" id="{8ABFE151-AC78-4511-A602-1C2F75163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45720" cy="45720"/>
    <xdr:pic>
      <xdr:nvPicPr>
        <xdr:cNvPr id="499" name="Picture 498">
          <a:extLst>
            <a:ext uri="{FF2B5EF4-FFF2-40B4-BE49-F238E27FC236}">
              <a16:creationId xmlns:a16="http://schemas.microsoft.com/office/drawing/2014/main" id="{62F2D944-DCE9-48DA-A219-E7C7DF4E9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45720" cy="45720"/>
    <xdr:pic>
      <xdr:nvPicPr>
        <xdr:cNvPr id="500" name="Picture 499">
          <a:extLst>
            <a:ext uri="{FF2B5EF4-FFF2-40B4-BE49-F238E27FC236}">
              <a16:creationId xmlns:a16="http://schemas.microsoft.com/office/drawing/2014/main" id="{9E559E84-8E60-41DC-B01A-FFC185306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45720" cy="45720"/>
    <xdr:pic>
      <xdr:nvPicPr>
        <xdr:cNvPr id="501" name="Picture 500">
          <a:extLst>
            <a:ext uri="{FF2B5EF4-FFF2-40B4-BE49-F238E27FC236}">
              <a16:creationId xmlns:a16="http://schemas.microsoft.com/office/drawing/2014/main" id="{474B7623-F825-44FA-82CC-6BF36B5BE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45720" cy="45720"/>
    <xdr:pic>
      <xdr:nvPicPr>
        <xdr:cNvPr id="502" name="Picture 501">
          <a:extLst>
            <a:ext uri="{FF2B5EF4-FFF2-40B4-BE49-F238E27FC236}">
              <a16:creationId xmlns:a16="http://schemas.microsoft.com/office/drawing/2014/main" id="{8AF8CB01-4B54-4CEF-91B7-4E4AD6805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45720" cy="45720"/>
    <xdr:pic>
      <xdr:nvPicPr>
        <xdr:cNvPr id="503" name="Picture 502">
          <a:extLst>
            <a:ext uri="{FF2B5EF4-FFF2-40B4-BE49-F238E27FC236}">
              <a16:creationId xmlns:a16="http://schemas.microsoft.com/office/drawing/2014/main" id="{71D1B22F-C9E4-4535-A95C-987720535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45720" cy="45720"/>
    <xdr:pic>
      <xdr:nvPicPr>
        <xdr:cNvPr id="504" name="Picture 503">
          <a:extLst>
            <a:ext uri="{FF2B5EF4-FFF2-40B4-BE49-F238E27FC236}">
              <a16:creationId xmlns:a16="http://schemas.microsoft.com/office/drawing/2014/main" id="{B38C29BB-8340-4F80-9F58-3A93B257B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45720" cy="45720"/>
    <xdr:pic>
      <xdr:nvPicPr>
        <xdr:cNvPr id="505" name="Picture 504">
          <a:extLst>
            <a:ext uri="{FF2B5EF4-FFF2-40B4-BE49-F238E27FC236}">
              <a16:creationId xmlns:a16="http://schemas.microsoft.com/office/drawing/2014/main" id="{846F2AA6-771B-4E7D-80D8-CADDB9734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45720" cy="45720"/>
    <xdr:pic>
      <xdr:nvPicPr>
        <xdr:cNvPr id="506" name="Picture 505">
          <a:extLst>
            <a:ext uri="{FF2B5EF4-FFF2-40B4-BE49-F238E27FC236}">
              <a16:creationId xmlns:a16="http://schemas.microsoft.com/office/drawing/2014/main" id="{6D846AA7-FAA7-4D16-9DD2-D54BC758C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45720" cy="45720"/>
    <xdr:pic>
      <xdr:nvPicPr>
        <xdr:cNvPr id="507" name="Picture 506">
          <a:extLst>
            <a:ext uri="{FF2B5EF4-FFF2-40B4-BE49-F238E27FC236}">
              <a16:creationId xmlns:a16="http://schemas.microsoft.com/office/drawing/2014/main" id="{F853867C-60FF-47B2-828C-57B503F49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45720" cy="45720"/>
    <xdr:pic>
      <xdr:nvPicPr>
        <xdr:cNvPr id="508" name="Picture 507">
          <a:extLst>
            <a:ext uri="{FF2B5EF4-FFF2-40B4-BE49-F238E27FC236}">
              <a16:creationId xmlns:a16="http://schemas.microsoft.com/office/drawing/2014/main" id="{8EEF7285-BAC9-483F-8B26-B7EC4E569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45720" cy="45720"/>
    <xdr:pic>
      <xdr:nvPicPr>
        <xdr:cNvPr id="509" name="Picture 508">
          <a:extLst>
            <a:ext uri="{FF2B5EF4-FFF2-40B4-BE49-F238E27FC236}">
              <a16:creationId xmlns:a16="http://schemas.microsoft.com/office/drawing/2014/main" id="{456F5EFB-4528-41FF-9C67-948FE5552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45720" cy="45720"/>
    <xdr:pic>
      <xdr:nvPicPr>
        <xdr:cNvPr id="510" name="Picture 509">
          <a:extLst>
            <a:ext uri="{FF2B5EF4-FFF2-40B4-BE49-F238E27FC236}">
              <a16:creationId xmlns:a16="http://schemas.microsoft.com/office/drawing/2014/main" id="{E93B9F3C-5589-4430-8734-C0DE4A632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45720" cy="45720"/>
    <xdr:pic>
      <xdr:nvPicPr>
        <xdr:cNvPr id="511" name="Picture 510">
          <a:extLst>
            <a:ext uri="{FF2B5EF4-FFF2-40B4-BE49-F238E27FC236}">
              <a16:creationId xmlns:a16="http://schemas.microsoft.com/office/drawing/2014/main" id="{7B017D5B-4E95-44EC-989F-1AFEC58FE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45720" cy="45720"/>
    <xdr:pic>
      <xdr:nvPicPr>
        <xdr:cNvPr id="512" name="Picture 511">
          <a:extLst>
            <a:ext uri="{FF2B5EF4-FFF2-40B4-BE49-F238E27FC236}">
              <a16:creationId xmlns:a16="http://schemas.microsoft.com/office/drawing/2014/main" id="{39AC0F17-705A-4AB9-B271-38B7F1083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45720" cy="45720"/>
    <xdr:pic>
      <xdr:nvPicPr>
        <xdr:cNvPr id="513" name="Picture 512">
          <a:extLst>
            <a:ext uri="{FF2B5EF4-FFF2-40B4-BE49-F238E27FC236}">
              <a16:creationId xmlns:a16="http://schemas.microsoft.com/office/drawing/2014/main" id="{35CD0026-BBC8-40AC-BC8A-F2F9EBB90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45720" cy="45720"/>
    <xdr:pic>
      <xdr:nvPicPr>
        <xdr:cNvPr id="514" name="Picture 513">
          <a:extLst>
            <a:ext uri="{FF2B5EF4-FFF2-40B4-BE49-F238E27FC236}">
              <a16:creationId xmlns:a16="http://schemas.microsoft.com/office/drawing/2014/main" id="{260549ED-3AF8-47E5-BC0D-06F8F9AD9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45720" cy="45720"/>
    <xdr:pic>
      <xdr:nvPicPr>
        <xdr:cNvPr id="515" name="Picture 514">
          <a:extLst>
            <a:ext uri="{FF2B5EF4-FFF2-40B4-BE49-F238E27FC236}">
              <a16:creationId xmlns:a16="http://schemas.microsoft.com/office/drawing/2014/main" id="{5AA31CB7-28BB-4EED-88CD-E5CA1B77E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45720" cy="45720"/>
    <xdr:pic>
      <xdr:nvPicPr>
        <xdr:cNvPr id="516" name="Picture 515">
          <a:extLst>
            <a:ext uri="{FF2B5EF4-FFF2-40B4-BE49-F238E27FC236}">
              <a16:creationId xmlns:a16="http://schemas.microsoft.com/office/drawing/2014/main" id="{81724A5C-EA3E-4ADA-9BAF-09CD8314D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45720" cy="45720"/>
    <xdr:pic>
      <xdr:nvPicPr>
        <xdr:cNvPr id="517" name="Picture 516">
          <a:extLst>
            <a:ext uri="{FF2B5EF4-FFF2-40B4-BE49-F238E27FC236}">
              <a16:creationId xmlns:a16="http://schemas.microsoft.com/office/drawing/2014/main" id="{DB0489B6-D23D-4570-8188-EC86D637E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45720" cy="45720"/>
    <xdr:pic>
      <xdr:nvPicPr>
        <xdr:cNvPr id="518" name="Picture 517">
          <a:extLst>
            <a:ext uri="{FF2B5EF4-FFF2-40B4-BE49-F238E27FC236}">
              <a16:creationId xmlns:a16="http://schemas.microsoft.com/office/drawing/2014/main" id="{A28D0DD4-7688-4E67-815C-E7D27AC01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45720" cy="45720"/>
    <xdr:pic>
      <xdr:nvPicPr>
        <xdr:cNvPr id="519" name="Picture 518">
          <a:extLst>
            <a:ext uri="{FF2B5EF4-FFF2-40B4-BE49-F238E27FC236}">
              <a16:creationId xmlns:a16="http://schemas.microsoft.com/office/drawing/2014/main" id="{D5D96339-9D09-4B41-90A9-640185BB0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45720" cy="45720"/>
    <xdr:pic>
      <xdr:nvPicPr>
        <xdr:cNvPr id="520" name="Picture 519">
          <a:extLst>
            <a:ext uri="{FF2B5EF4-FFF2-40B4-BE49-F238E27FC236}">
              <a16:creationId xmlns:a16="http://schemas.microsoft.com/office/drawing/2014/main" id="{BBE3CFA1-1AE1-4F8A-8B90-D3949B900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45720" cy="45720"/>
    <xdr:pic>
      <xdr:nvPicPr>
        <xdr:cNvPr id="521" name="Picture 520">
          <a:extLst>
            <a:ext uri="{FF2B5EF4-FFF2-40B4-BE49-F238E27FC236}">
              <a16:creationId xmlns:a16="http://schemas.microsoft.com/office/drawing/2014/main" id="{0457FDB4-682D-4936-8814-FFFD3FB4C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45720" cy="45720"/>
    <xdr:pic>
      <xdr:nvPicPr>
        <xdr:cNvPr id="522" name="Picture 521">
          <a:extLst>
            <a:ext uri="{FF2B5EF4-FFF2-40B4-BE49-F238E27FC236}">
              <a16:creationId xmlns:a16="http://schemas.microsoft.com/office/drawing/2014/main" id="{29D51728-F666-41A2-8DF3-E9451E4AC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45720" cy="45720"/>
    <xdr:pic>
      <xdr:nvPicPr>
        <xdr:cNvPr id="523" name="Picture 522">
          <a:extLst>
            <a:ext uri="{FF2B5EF4-FFF2-40B4-BE49-F238E27FC236}">
              <a16:creationId xmlns:a16="http://schemas.microsoft.com/office/drawing/2014/main" id="{E8266D24-1119-4A31-A40D-4992EBE08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45720" cy="45720"/>
    <xdr:pic>
      <xdr:nvPicPr>
        <xdr:cNvPr id="524" name="Picture 523">
          <a:extLst>
            <a:ext uri="{FF2B5EF4-FFF2-40B4-BE49-F238E27FC236}">
              <a16:creationId xmlns:a16="http://schemas.microsoft.com/office/drawing/2014/main" id="{5125A1CE-5F98-462E-913A-24435AB2E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45720" cy="45720"/>
    <xdr:pic>
      <xdr:nvPicPr>
        <xdr:cNvPr id="525" name="Picture 524">
          <a:extLst>
            <a:ext uri="{FF2B5EF4-FFF2-40B4-BE49-F238E27FC236}">
              <a16:creationId xmlns:a16="http://schemas.microsoft.com/office/drawing/2014/main" id="{A2C3C3B2-3BEA-4176-A80C-C4AFFDDBE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45720" cy="45720"/>
    <xdr:pic>
      <xdr:nvPicPr>
        <xdr:cNvPr id="526" name="Picture 525">
          <a:extLst>
            <a:ext uri="{FF2B5EF4-FFF2-40B4-BE49-F238E27FC236}">
              <a16:creationId xmlns:a16="http://schemas.microsoft.com/office/drawing/2014/main" id="{7CD5B142-77AC-4BF2-90C5-86FD54121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45720" cy="45720"/>
    <xdr:pic>
      <xdr:nvPicPr>
        <xdr:cNvPr id="527" name="Picture 526">
          <a:extLst>
            <a:ext uri="{FF2B5EF4-FFF2-40B4-BE49-F238E27FC236}">
              <a16:creationId xmlns:a16="http://schemas.microsoft.com/office/drawing/2014/main" id="{1778E289-69D8-46A3-BD2A-373DE214E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45720" cy="45720"/>
    <xdr:pic>
      <xdr:nvPicPr>
        <xdr:cNvPr id="528" name="Picture 527">
          <a:extLst>
            <a:ext uri="{FF2B5EF4-FFF2-40B4-BE49-F238E27FC236}">
              <a16:creationId xmlns:a16="http://schemas.microsoft.com/office/drawing/2014/main" id="{44C56320-B13F-49E1-B382-1B39DD85D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45720" cy="45720"/>
    <xdr:pic>
      <xdr:nvPicPr>
        <xdr:cNvPr id="529" name="Picture 528">
          <a:extLst>
            <a:ext uri="{FF2B5EF4-FFF2-40B4-BE49-F238E27FC236}">
              <a16:creationId xmlns:a16="http://schemas.microsoft.com/office/drawing/2014/main" id="{C15FE9D4-3586-4F8F-B954-8541EF152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45720" cy="45720"/>
    <xdr:pic>
      <xdr:nvPicPr>
        <xdr:cNvPr id="530" name="Picture 529">
          <a:extLst>
            <a:ext uri="{FF2B5EF4-FFF2-40B4-BE49-F238E27FC236}">
              <a16:creationId xmlns:a16="http://schemas.microsoft.com/office/drawing/2014/main" id="{C15347B3-DFDE-444A-B13E-6452D56842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45720" cy="45720"/>
    <xdr:pic>
      <xdr:nvPicPr>
        <xdr:cNvPr id="531" name="Picture 530">
          <a:extLst>
            <a:ext uri="{FF2B5EF4-FFF2-40B4-BE49-F238E27FC236}">
              <a16:creationId xmlns:a16="http://schemas.microsoft.com/office/drawing/2014/main" id="{24E8DDD6-5E2A-400C-B946-875C30788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45720" cy="45720"/>
    <xdr:pic>
      <xdr:nvPicPr>
        <xdr:cNvPr id="532" name="Picture 531">
          <a:extLst>
            <a:ext uri="{FF2B5EF4-FFF2-40B4-BE49-F238E27FC236}">
              <a16:creationId xmlns:a16="http://schemas.microsoft.com/office/drawing/2014/main" id="{0633AC1B-A3F9-4F81-9DB7-8D257A417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45720" cy="45720"/>
    <xdr:pic>
      <xdr:nvPicPr>
        <xdr:cNvPr id="533" name="Picture 532">
          <a:extLst>
            <a:ext uri="{FF2B5EF4-FFF2-40B4-BE49-F238E27FC236}">
              <a16:creationId xmlns:a16="http://schemas.microsoft.com/office/drawing/2014/main" id="{DB92545A-EFF1-4F9D-AB43-D15C6471B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45720" cy="45720"/>
    <xdr:pic>
      <xdr:nvPicPr>
        <xdr:cNvPr id="534" name="Picture 533">
          <a:extLst>
            <a:ext uri="{FF2B5EF4-FFF2-40B4-BE49-F238E27FC236}">
              <a16:creationId xmlns:a16="http://schemas.microsoft.com/office/drawing/2014/main" id="{6AF3163D-E048-4C22-9CB3-32DCD5357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45720" cy="45720"/>
    <xdr:pic>
      <xdr:nvPicPr>
        <xdr:cNvPr id="535" name="Picture 534">
          <a:extLst>
            <a:ext uri="{FF2B5EF4-FFF2-40B4-BE49-F238E27FC236}">
              <a16:creationId xmlns:a16="http://schemas.microsoft.com/office/drawing/2014/main" id="{9EC717EC-4253-4148-AA84-68FF2470A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45720" cy="45720"/>
    <xdr:pic>
      <xdr:nvPicPr>
        <xdr:cNvPr id="536" name="Picture 535">
          <a:extLst>
            <a:ext uri="{FF2B5EF4-FFF2-40B4-BE49-F238E27FC236}">
              <a16:creationId xmlns:a16="http://schemas.microsoft.com/office/drawing/2014/main" id="{36229AFA-0717-4202-A738-12534C62B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537" name="Picture 536">
          <a:extLst>
            <a:ext uri="{FF2B5EF4-FFF2-40B4-BE49-F238E27FC236}">
              <a16:creationId xmlns:a16="http://schemas.microsoft.com/office/drawing/2014/main" id="{1B00A3CF-C81F-4BBE-88A7-99D344504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538" name="Picture 537">
          <a:extLst>
            <a:ext uri="{FF2B5EF4-FFF2-40B4-BE49-F238E27FC236}">
              <a16:creationId xmlns:a16="http://schemas.microsoft.com/office/drawing/2014/main" id="{B2270DAF-0D6D-47ED-88F1-C96F5CE6C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539" name="Picture 538">
          <a:extLst>
            <a:ext uri="{FF2B5EF4-FFF2-40B4-BE49-F238E27FC236}">
              <a16:creationId xmlns:a16="http://schemas.microsoft.com/office/drawing/2014/main" id="{C1EEEAA6-74D2-4D58-97ED-9CF09BEEA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540" name="Picture 539">
          <a:extLst>
            <a:ext uri="{FF2B5EF4-FFF2-40B4-BE49-F238E27FC236}">
              <a16:creationId xmlns:a16="http://schemas.microsoft.com/office/drawing/2014/main" id="{CC8E07DE-6113-4E86-8C1E-C8F27E681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541" name="Picture 540">
          <a:extLst>
            <a:ext uri="{FF2B5EF4-FFF2-40B4-BE49-F238E27FC236}">
              <a16:creationId xmlns:a16="http://schemas.microsoft.com/office/drawing/2014/main" id="{25595DC4-BFBF-42CD-85E4-0C1D6BB9C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542" name="Picture 541">
          <a:extLst>
            <a:ext uri="{FF2B5EF4-FFF2-40B4-BE49-F238E27FC236}">
              <a16:creationId xmlns:a16="http://schemas.microsoft.com/office/drawing/2014/main" id="{1B7BDA8E-B9D8-4B58-8BF2-95FC1B1B0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543" name="Picture 542">
          <a:extLst>
            <a:ext uri="{FF2B5EF4-FFF2-40B4-BE49-F238E27FC236}">
              <a16:creationId xmlns:a16="http://schemas.microsoft.com/office/drawing/2014/main" id="{FFBCB3F9-B9D6-4748-B202-9C17CFABF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544" name="Picture 543">
          <a:extLst>
            <a:ext uri="{FF2B5EF4-FFF2-40B4-BE49-F238E27FC236}">
              <a16:creationId xmlns:a16="http://schemas.microsoft.com/office/drawing/2014/main" id="{529CFF8E-6084-4689-91B8-F215A1D88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545" name="Picture 544">
          <a:extLst>
            <a:ext uri="{FF2B5EF4-FFF2-40B4-BE49-F238E27FC236}">
              <a16:creationId xmlns:a16="http://schemas.microsoft.com/office/drawing/2014/main" id="{F07FD4C1-19F0-40EE-BDFA-CE91518F6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546" name="Picture 545">
          <a:extLst>
            <a:ext uri="{FF2B5EF4-FFF2-40B4-BE49-F238E27FC236}">
              <a16:creationId xmlns:a16="http://schemas.microsoft.com/office/drawing/2014/main" id="{98C381EB-72CB-492D-B3C1-089912FA7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547" name="Picture 546">
          <a:extLst>
            <a:ext uri="{FF2B5EF4-FFF2-40B4-BE49-F238E27FC236}">
              <a16:creationId xmlns:a16="http://schemas.microsoft.com/office/drawing/2014/main" id="{75005BA9-609F-4DA1-8997-D426FC49F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548" name="Picture 547">
          <a:extLst>
            <a:ext uri="{FF2B5EF4-FFF2-40B4-BE49-F238E27FC236}">
              <a16:creationId xmlns:a16="http://schemas.microsoft.com/office/drawing/2014/main" id="{383B85A0-A8BA-4481-B1EA-30A2003BC6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549" name="Picture 548">
          <a:extLst>
            <a:ext uri="{FF2B5EF4-FFF2-40B4-BE49-F238E27FC236}">
              <a16:creationId xmlns:a16="http://schemas.microsoft.com/office/drawing/2014/main" id="{A506D6BE-804A-4551-AE55-665004EF9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45720" cy="45720"/>
    <xdr:pic>
      <xdr:nvPicPr>
        <xdr:cNvPr id="550" name="Picture 549">
          <a:extLst>
            <a:ext uri="{FF2B5EF4-FFF2-40B4-BE49-F238E27FC236}">
              <a16:creationId xmlns:a16="http://schemas.microsoft.com/office/drawing/2014/main" id="{648A623F-75BD-4BDE-9F22-C9BBDE144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45720" cy="45720"/>
    <xdr:pic>
      <xdr:nvPicPr>
        <xdr:cNvPr id="551" name="Picture 550">
          <a:extLst>
            <a:ext uri="{FF2B5EF4-FFF2-40B4-BE49-F238E27FC236}">
              <a16:creationId xmlns:a16="http://schemas.microsoft.com/office/drawing/2014/main" id="{18FE44C2-834C-4C26-8CBC-37B885799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45720" cy="45720"/>
    <xdr:pic>
      <xdr:nvPicPr>
        <xdr:cNvPr id="552" name="Picture 551">
          <a:extLst>
            <a:ext uri="{FF2B5EF4-FFF2-40B4-BE49-F238E27FC236}">
              <a16:creationId xmlns:a16="http://schemas.microsoft.com/office/drawing/2014/main" id="{1EC29764-20C4-41C9-A78E-5DB9AF840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45720" cy="45720"/>
    <xdr:pic>
      <xdr:nvPicPr>
        <xdr:cNvPr id="553" name="Picture 552">
          <a:extLst>
            <a:ext uri="{FF2B5EF4-FFF2-40B4-BE49-F238E27FC236}">
              <a16:creationId xmlns:a16="http://schemas.microsoft.com/office/drawing/2014/main" id="{4CBAAA98-3619-40AC-A661-BDDC1F775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45720" cy="45720"/>
    <xdr:pic>
      <xdr:nvPicPr>
        <xdr:cNvPr id="554" name="Picture 553">
          <a:extLst>
            <a:ext uri="{FF2B5EF4-FFF2-40B4-BE49-F238E27FC236}">
              <a16:creationId xmlns:a16="http://schemas.microsoft.com/office/drawing/2014/main" id="{B91D5292-C5CA-4F70-967E-8DA90851A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45720" cy="45720"/>
    <xdr:pic>
      <xdr:nvPicPr>
        <xdr:cNvPr id="555" name="Picture 554">
          <a:extLst>
            <a:ext uri="{FF2B5EF4-FFF2-40B4-BE49-F238E27FC236}">
              <a16:creationId xmlns:a16="http://schemas.microsoft.com/office/drawing/2014/main" id="{FB1597EF-801E-4583-9A72-15746EAE8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45720" cy="45720"/>
    <xdr:pic>
      <xdr:nvPicPr>
        <xdr:cNvPr id="556" name="Picture 555">
          <a:extLst>
            <a:ext uri="{FF2B5EF4-FFF2-40B4-BE49-F238E27FC236}">
              <a16:creationId xmlns:a16="http://schemas.microsoft.com/office/drawing/2014/main" id="{78613C9D-A82D-410C-9A3F-702A3680FB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45720" cy="45720"/>
    <xdr:pic>
      <xdr:nvPicPr>
        <xdr:cNvPr id="557" name="Picture 556">
          <a:extLst>
            <a:ext uri="{FF2B5EF4-FFF2-40B4-BE49-F238E27FC236}">
              <a16:creationId xmlns:a16="http://schemas.microsoft.com/office/drawing/2014/main" id="{D0AAFC63-4843-4AF2-A646-F23509783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45720" cy="45720"/>
    <xdr:pic>
      <xdr:nvPicPr>
        <xdr:cNvPr id="558" name="Picture 557">
          <a:extLst>
            <a:ext uri="{FF2B5EF4-FFF2-40B4-BE49-F238E27FC236}">
              <a16:creationId xmlns:a16="http://schemas.microsoft.com/office/drawing/2014/main" id="{A87129FC-3041-4326-8922-7D96EC49C8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45720" cy="45720"/>
    <xdr:pic>
      <xdr:nvPicPr>
        <xdr:cNvPr id="559" name="Picture 558">
          <a:extLst>
            <a:ext uri="{FF2B5EF4-FFF2-40B4-BE49-F238E27FC236}">
              <a16:creationId xmlns:a16="http://schemas.microsoft.com/office/drawing/2014/main" id="{252780EC-9E2B-46E1-92E9-53D3FEF75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45720" cy="45720"/>
    <xdr:pic>
      <xdr:nvPicPr>
        <xdr:cNvPr id="560" name="Picture 559">
          <a:extLst>
            <a:ext uri="{FF2B5EF4-FFF2-40B4-BE49-F238E27FC236}">
              <a16:creationId xmlns:a16="http://schemas.microsoft.com/office/drawing/2014/main" id="{FB947497-BEF9-4D9C-A813-2AB56C887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45720" cy="45720"/>
    <xdr:pic>
      <xdr:nvPicPr>
        <xdr:cNvPr id="561" name="Picture 560">
          <a:extLst>
            <a:ext uri="{FF2B5EF4-FFF2-40B4-BE49-F238E27FC236}">
              <a16:creationId xmlns:a16="http://schemas.microsoft.com/office/drawing/2014/main" id="{7320F4DB-D551-47A0-BA8E-85106F980A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45720" cy="45720"/>
    <xdr:pic>
      <xdr:nvPicPr>
        <xdr:cNvPr id="562" name="Picture 561">
          <a:extLst>
            <a:ext uri="{FF2B5EF4-FFF2-40B4-BE49-F238E27FC236}">
              <a16:creationId xmlns:a16="http://schemas.microsoft.com/office/drawing/2014/main" id="{DD8F8612-8C65-4F40-95B9-F1468340D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45720" cy="45720"/>
    <xdr:pic>
      <xdr:nvPicPr>
        <xdr:cNvPr id="563" name="Picture 562">
          <a:extLst>
            <a:ext uri="{FF2B5EF4-FFF2-40B4-BE49-F238E27FC236}">
              <a16:creationId xmlns:a16="http://schemas.microsoft.com/office/drawing/2014/main" id="{E19872B4-FE24-4D29-83C4-3823CF268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45720" cy="45720"/>
    <xdr:pic>
      <xdr:nvPicPr>
        <xdr:cNvPr id="564" name="Picture 563">
          <a:extLst>
            <a:ext uri="{FF2B5EF4-FFF2-40B4-BE49-F238E27FC236}">
              <a16:creationId xmlns:a16="http://schemas.microsoft.com/office/drawing/2014/main" id="{B21DA100-13D0-451B-BBE2-60C6B7757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45720" cy="45720"/>
    <xdr:pic>
      <xdr:nvPicPr>
        <xdr:cNvPr id="565" name="Picture 564">
          <a:extLst>
            <a:ext uri="{FF2B5EF4-FFF2-40B4-BE49-F238E27FC236}">
              <a16:creationId xmlns:a16="http://schemas.microsoft.com/office/drawing/2014/main" id="{578C3911-8E9D-4382-8D93-DBB3B8847D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45720" cy="45720"/>
    <xdr:pic>
      <xdr:nvPicPr>
        <xdr:cNvPr id="566" name="Picture 565">
          <a:extLst>
            <a:ext uri="{FF2B5EF4-FFF2-40B4-BE49-F238E27FC236}">
              <a16:creationId xmlns:a16="http://schemas.microsoft.com/office/drawing/2014/main" id="{EA0EAD1C-1AE0-4127-B5E6-9806F2E1F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45720" cy="45720"/>
    <xdr:pic>
      <xdr:nvPicPr>
        <xdr:cNvPr id="567" name="Picture 566">
          <a:extLst>
            <a:ext uri="{FF2B5EF4-FFF2-40B4-BE49-F238E27FC236}">
              <a16:creationId xmlns:a16="http://schemas.microsoft.com/office/drawing/2014/main" id="{0ADBD822-83EF-4DCC-AEB2-C42F03F74C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45720" cy="45720"/>
    <xdr:pic>
      <xdr:nvPicPr>
        <xdr:cNvPr id="568" name="Picture 567">
          <a:extLst>
            <a:ext uri="{FF2B5EF4-FFF2-40B4-BE49-F238E27FC236}">
              <a16:creationId xmlns:a16="http://schemas.microsoft.com/office/drawing/2014/main" id="{B977ECAB-B44B-4737-88C2-1C3E632BD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45720" cy="45720"/>
    <xdr:pic>
      <xdr:nvPicPr>
        <xdr:cNvPr id="569" name="Picture 568">
          <a:extLst>
            <a:ext uri="{FF2B5EF4-FFF2-40B4-BE49-F238E27FC236}">
              <a16:creationId xmlns:a16="http://schemas.microsoft.com/office/drawing/2014/main" id="{596D4759-CD30-400F-B7F6-EF9837940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45720" cy="45720"/>
    <xdr:pic>
      <xdr:nvPicPr>
        <xdr:cNvPr id="570" name="Picture 569">
          <a:extLst>
            <a:ext uri="{FF2B5EF4-FFF2-40B4-BE49-F238E27FC236}">
              <a16:creationId xmlns:a16="http://schemas.microsoft.com/office/drawing/2014/main" id="{C9725461-5F7E-41FE-BB14-8049B19E9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45720" cy="45720"/>
    <xdr:pic>
      <xdr:nvPicPr>
        <xdr:cNvPr id="571" name="Picture 570">
          <a:extLst>
            <a:ext uri="{FF2B5EF4-FFF2-40B4-BE49-F238E27FC236}">
              <a16:creationId xmlns:a16="http://schemas.microsoft.com/office/drawing/2014/main" id="{9526E3AF-C176-4B7C-9C90-725EDD3E7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45720" cy="45720"/>
    <xdr:pic>
      <xdr:nvPicPr>
        <xdr:cNvPr id="572" name="Picture 571">
          <a:extLst>
            <a:ext uri="{FF2B5EF4-FFF2-40B4-BE49-F238E27FC236}">
              <a16:creationId xmlns:a16="http://schemas.microsoft.com/office/drawing/2014/main" id="{6AF8429D-E63D-4090-AAEF-B8488A440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45720" cy="45720"/>
    <xdr:pic>
      <xdr:nvPicPr>
        <xdr:cNvPr id="573" name="Picture 572">
          <a:extLst>
            <a:ext uri="{FF2B5EF4-FFF2-40B4-BE49-F238E27FC236}">
              <a16:creationId xmlns:a16="http://schemas.microsoft.com/office/drawing/2014/main" id="{1FBFEFCA-51CB-4183-9146-77EC208CC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45720" cy="45720"/>
    <xdr:pic>
      <xdr:nvPicPr>
        <xdr:cNvPr id="574" name="Picture 573">
          <a:extLst>
            <a:ext uri="{FF2B5EF4-FFF2-40B4-BE49-F238E27FC236}">
              <a16:creationId xmlns:a16="http://schemas.microsoft.com/office/drawing/2014/main" id="{B9D80AE4-4B78-484A-A49D-B5867ABAD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45720" cy="45720"/>
    <xdr:pic>
      <xdr:nvPicPr>
        <xdr:cNvPr id="575" name="Picture 574">
          <a:extLst>
            <a:ext uri="{FF2B5EF4-FFF2-40B4-BE49-F238E27FC236}">
              <a16:creationId xmlns:a16="http://schemas.microsoft.com/office/drawing/2014/main" id="{54100355-F9A8-47B2-AD2E-CE8EAD1D21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45720" cy="45720"/>
    <xdr:pic>
      <xdr:nvPicPr>
        <xdr:cNvPr id="576" name="Picture 575">
          <a:extLst>
            <a:ext uri="{FF2B5EF4-FFF2-40B4-BE49-F238E27FC236}">
              <a16:creationId xmlns:a16="http://schemas.microsoft.com/office/drawing/2014/main" id="{6DDA3C1B-0EAF-4989-BFBB-31CC98B38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45720" cy="45720"/>
    <xdr:pic>
      <xdr:nvPicPr>
        <xdr:cNvPr id="577" name="Picture 576">
          <a:extLst>
            <a:ext uri="{FF2B5EF4-FFF2-40B4-BE49-F238E27FC236}">
              <a16:creationId xmlns:a16="http://schemas.microsoft.com/office/drawing/2014/main" id="{937219C7-5D81-4F84-ADE3-5F9FA9CDEE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45720" cy="45720"/>
    <xdr:pic>
      <xdr:nvPicPr>
        <xdr:cNvPr id="578" name="Picture 577">
          <a:extLst>
            <a:ext uri="{FF2B5EF4-FFF2-40B4-BE49-F238E27FC236}">
              <a16:creationId xmlns:a16="http://schemas.microsoft.com/office/drawing/2014/main" id="{99261C13-B9A2-4146-944E-D24852FD4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45720" cy="45720"/>
    <xdr:pic>
      <xdr:nvPicPr>
        <xdr:cNvPr id="579" name="Picture 578">
          <a:extLst>
            <a:ext uri="{FF2B5EF4-FFF2-40B4-BE49-F238E27FC236}">
              <a16:creationId xmlns:a16="http://schemas.microsoft.com/office/drawing/2014/main" id="{7819E573-F01C-4070-9C92-EB8EB42C8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45720" cy="45720"/>
    <xdr:pic>
      <xdr:nvPicPr>
        <xdr:cNvPr id="580" name="Picture 579">
          <a:extLst>
            <a:ext uri="{FF2B5EF4-FFF2-40B4-BE49-F238E27FC236}">
              <a16:creationId xmlns:a16="http://schemas.microsoft.com/office/drawing/2014/main" id="{15211430-EF48-4ACA-B3D9-65F2DBB4D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45720" cy="45720"/>
    <xdr:pic>
      <xdr:nvPicPr>
        <xdr:cNvPr id="581" name="Picture 580">
          <a:extLst>
            <a:ext uri="{FF2B5EF4-FFF2-40B4-BE49-F238E27FC236}">
              <a16:creationId xmlns:a16="http://schemas.microsoft.com/office/drawing/2014/main" id="{9ECE2D52-074E-41D3-B83E-D28C83338B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45720" cy="45720"/>
    <xdr:pic>
      <xdr:nvPicPr>
        <xdr:cNvPr id="582" name="Picture 581">
          <a:extLst>
            <a:ext uri="{FF2B5EF4-FFF2-40B4-BE49-F238E27FC236}">
              <a16:creationId xmlns:a16="http://schemas.microsoft.com/office/drawing/2014/main" id="{8A7CBE97-4ADF-48A3-98E9-91F638BA5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45720" cy="45720"/>
    <xdr:pic>
      <xdr:nvPicPr>
        <xdr:cNvPr id="583" name="Picture 582">
          <a:extLst>
            <a:ext uri="{FF2B5EF4-FFF2-40B4-BE49-F238E27FC236}">
              <a16:creationId xmlns:a16="http://schemas.microsoft.com/office/drawing/2014/main" id="{0FECEBCB-50D5-4476-8FA7-0CF29A219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45720" cy="45720"/>
    <xdr:pic>
      <xdr:nvPicPr>
        <xdr:cNvPr id="584" name="Picture 583">
          <a:extLst>
            <a:ext uri="{FF2B5EF4-FFF2-40B4-BE49-F238E27FC236}">
              <a16:creationId xmlns:a16="http://schemas.microsoft.com/office/drawing/2014/main" id="{AC625D78-8244-42E8-97D3-78C2795EB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45720" cy="45720"/>
    <xdr:pic>
      <xdr:nvPicPr>
        <xdr:cNvPr id="585" name="Picture 584">
          <a:extLst>
            <a:ext uri="{FF2B5EF4-FFF2-40B4-BE49-F238E27FC236}">
              <a16:creationId xmlns:a16="http://schemas.microsoft.com/office/drawing/2014/main" id="{89A9CBC6-11C8-44E8-A78F-BFE95CED8B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45720" cy="45720"/>
    <xdr:pic>
      <xdr:nvPicPr>
        <xdr:cNvPr id="586" name="Picture 585">
          <a:extLst>
            <a:ext uri="{FF2B5EF4-FFF2-40B4-BE49-F238E27FC236}">
              <a16:creationId xmlns:a16="http://schemas.microsoft.com/office/drawing/2014/main" id="{E4775E89-302B-4B75-ACDD-3556A6DCC1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45720" cy="45720"/>
    <xdr:pic>
      <xdr:nvPicPr>
        <xdr:cNvPr id="587" name="Picture 586">
          <a:extLst>
            <a:ext uri="{FF2B5EF4-FFF2-40B4-BE49-F238E27FC236}">
              <a16:creationId xmlns:a16="http://schemas.microsoft.com/office/drawing/2014/main" id="{724C6327-5488-4C0D-AD75-A6EFEBF67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45720" cy="45720"/>
    <xdr:pic>
      <xdr:nvPicPr>
        <xdr:cNvPr id="588" name="Picture 587">
          <a:extLst>
            <a:ext uri="{FF2B5EF4-FFF2-40B4-BE49-F238E27FC236}">
              <a16:creationId xmlns:a16="http://schemas.microsoft.com/office/drawing/2014/main" id="{A9C3B3B9-C7EF-426C-A119-34151C99F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45720" cy="45720"/>
    <xdr:pic>
      <xdr:nvPicPr>
        <xdr:cNvPr id="589" name="Picture 588">
          <a:extLst>
            <a:ext uri="{FF2B5EF4-FFF2-40B4-BE49-F238E27FC236}">
              <a16:creationId xmlns:a16="http://schemas.microsoft.com/office/drawing/2014/main" id="{FE254C99-2251-44C3-A089-741300327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45720" cy="45720"/>
    <xdr:pic>
      <xdr:nvPicPr>
        <xdr:cNvPr id="590" name="Picture 589">
          <a:extLst>
            <a:ext uri="{FF2B5EF4-FFF2-40B4-BE49-F238E27FC236}">
              <a16:creationId xmlns:a16="http://schemas.microsoft.com/office/drawing/2014/main" id="{A456B773-8E99-4D3D-8613-65D366415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45720" cy="45720"/>
    <xdr:pic>
      <xdr:nvPicPr>
        <xdr:cNvPr id="591" name="Picture 590">
          <a:extLst>
            <a:ext uri="{FF2B5EF4-FFF2-40B4-BE49-F238E27FC236}">
              <a16:creationId xmlns:a16="http://schemas.microsoft.com/office/drawing/2014/main" id="{4C0234BB-63A7-4208-A0AE-DEF7892A9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45720" cy="45720"/>
    <xdr:pic>
      <xdr:nvPicPr>
        <xdr:cNvPr id="592" name="Picture 591">
          <a:extLst>
            <a:ext uri="{FF2B5EF4-FFF2-40B4-BE49-F238E27FC236}">
              <a16:creationId xmlns:a16="http://schemas.microsoft.com/office/drawing/2014/main" id="{DD459F99-7BED-47A1-87CE-1A5282997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45720" cy="45720"/>
    <xdr:pic>
      <xdr:nvPicPr>
        <xdr:cNvPr id="593" name="Picture 592">
          <a:extLst>
            <a:ext uri="{FF2B5EF4-FFF2-40B4-BE49-F238E27FC236}">
              <a16:creationId xmlns:a16="http://schemas.microsoft.com/office/drawing/2014/main" id="{70677515-FC32-4F2D-B816-361E4EC4D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45720" cy="45720"/>
    <xdr:pic>
      <xdr:nvPicPr>
        <xdr:cNvPr id="594" name="Picture 593">
          <a:extLst>
            <a:ext uri="{FF2B5EF4-FFF2-40B4-BE49-F238E27FC236}">
              <a16:creationId xmlns:a16="http://schemas.microsoft.com/office/drawing/2014/main" id="{9E2727D1-8D59-49A7-9757-985F27E20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45720" cy="45720"/>
    <xdr:pic>
      <xdr:nvPicPr>
        <xdr:cNvPr id="595" name="Picture 594">
          <a:extLst>
            <a:ext uri="{FF2B5EF4-FFF2-40B4-BE49-F238E27FC236}">
              <a16:creationId xmlns:a16="http://schemas.microsoft.com/office/drawing/2014/main" id="{86A753C5-B146-4B24-B6D2-A4664CE3C2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45720" cy="45720"/>
    <xdr:pic>
      <xdr:nvPicPr>
        <xdr:cNvPr id="596" name="Picture 595">
          <a:extLst>
            <a:ext uri="{FF2B5EF4-FFF2-40B4-BE49-F238E27FC236}">
              <a16:creationId xmlns:a16="http://schemas.microsoft.com/office/drawing/2014/main" id="{B70A9D10-AAAF-49CB-A8F9-2EAD475E1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45720" cy="45720"/>
    <xdr:pic>
      <xdr:nvPicPr>
        <xdr:cNvPr id="597" name="Picture 596">
          <a:extLst>
            <a:ext uri="{FF2B5EF4-FFF2-40B4-BE49-F238E27FC236}">
              <a16:creationId xmlns:a16="http://schemas.microsoft.com/office/drawing/2014/main" id="{9196F3B3-7BFB-42A9-9E2C-36A974B9D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45720" cy="45720"/>
    <xdr:pic>
      <xdr:nvPicPr>
        <xdr:cNvPr id="598" name="Picture 597">
          <a:extLst>
            <a:ext uri="{FF2B5EF4-FFF2-40B4-BE49-F238E27FC236}">
              <a16:creationId xmlns:a16="http://schemas.microsoft.com/office/drawing/2014/main" id="{01A78690-8AAC-4F89-AA76-95C6AB270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45720" cy="45720"/>
    <xdr:pic>
      <xdr:nvPicPr>
        <xdr:cNvPr id="599" name="Picture 598">
          <a:extLst>
            <a:ext uri="{FF2B5EF4-FFF2-40B4-BE49-F238E27FC236}">
              <a16:creationId xmlns:a16="http://schemas.microsoft.com/office/drawing/2014/main" id="{448F3EDB-70A0-43ED-BA73-3E6DE9BF4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45720" cy="45720"/>
    <xdr:pic>
      <xdr:nvPicPr>
        <xdr:cNvPr id="600" name="Picture 599">
          <a:extLst>
            <a:ext uri="{FF2B5EF4-FFF2-40B4-BE49-F238E27FC236}">
              <a16:creationId xmlns:a16="http://schemas.microsoft.com/office/drawing/2014/main" id="{A69376D9-5478-4164-AE20-AF899B171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45720" cy="45720"/>
    <xdr:pic>
      <xdr:nvPicPr>
        <xdr:cNvPr id="601" name="Picture 600">
          <a:extLst>
            <a:ext uri="{FF2B5EF4-FFF2-40B4-BE49-F238E27FC236}">
              <a16:creationId xmlns:a16="http://schemas.microsoft.com/office/drawing/2014/main" id="{E3CD3F3A-52D8-440C-9310-302A6985D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45720" cy="45720"/>
    <xdr:pic>
      <xdr:nvPicPr>
        <xdr:cNvPr id="602" name="Picture 601">
          <a:extLst>
            <a:ext uri="{FF2B5EF4-FFF2-40B4-BE49-F238E27FC236}">
              <a16:creationId xmlns:a16="http://schemas.microsoft.com/office/drawing/2014/main" id="{896662BA-AAA3-48E7-AB22-2EF198363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45720" cy="45720"/>
    <xdr:pic>
      <xdr:nvPicPr>
        <xdr:cNvPr id="603" name="Picture 602">
          <a:extLst>
            <a:ext uri="{FF2B5EF4-FFF2-40B4-BE49-F238E27FC236}">
              <a16:creationId xmlns:a16="http://schemas.microsoft.com/office/drawing/2014/main" id="{FCE0B13B-B6A0-4B7A-BBF3-5D78BC6EB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45720" cy="45720"/>
    <xdr:pic>
      <xdr:nvPicPr>
        <xdr:cNvPr id="604" name="Picture 603">
          <a:extLst>
            <a:ext uri="{FF2B5EF4-FFF2-40B4-BE49-F238E27FC236}">
              <a16:creationId xmlns:a16="http://schemas.microsoft.com/office/drawing/2014/main" id="{C8C28818-E243-43B1-9FA0-6B3A819F3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45720" cy="45720"/>
    <xdr:pic>
      <xdr:nvPicPr>
        <xdr:cNvPr id="605" name="Picture 604">
          <a:extLst>
            <a:ext uri="{FF2B5EF4-FFF2-40B4-BE49-F238E27FC236}">
              <a16:creationId xmlns:a16="http://schemas.microsoft.com/office/drawing/2014/main" id="{B71CEF7D-142B-4105-8958-09ECE0C81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45720" cy="45720"/>
    <xdr:pic>
      <xdr:nvPicPr>
        <xdr:cNvPr id="606" name="Picture 605">
          <a:extLst>
            <a:ext uri="{FF2B5EF4-FFF2-40B4-BE49-F238E27FC236}">
              <a16:creationId xmlns:a16="http://schemas.microsoft.com/office/drawing/2014/main" id="{2DFB1839-924D-4D77-A0B5-535AF7841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45720" cy="45720"/>
    <xdr:pic>
      <xdr:nvPicPr>
        <xdr:cNvPr id="607" name="Picture 606">
          <a:extLst>
            <a:ext uri="{FF2B5EF4-FFF2-40B4-BE49-F238E27FC236}">
              <a16:creationId xmlns:a16="http://schemas.microsoft.com/office/drawing/2014/main" id="{97F8D558-B72F-4E7E-BCB8-623582698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45720" cy="45720"/>
    <xdr:pic>
      <xdr:nvPicPr>
        <xdr:cNvPr id="608" name="Picture 607">
          <a:extLst>
            <a:ext uri="{FF2B5EF4-FFF2-40B4-BE49-F238E27FC236}">
              <a16:creationId xmlns:a16="http://schemas.microsoft.com/office/drawing/2014/main" id="{3F19C00F-4040-4B80-87D8-F9D83D828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45720" cy="45720"/>
    <xdr:pic>
      <xdr:nvPicPr>
        <xdr:cNvPr id="609" name="Picture 608">
          <a:extLst>
            <a:ext uri="{FF2B5EF4-FFF2-40B4-BE49-F238E27FC236}">
              <a16:creationId xmlns:a16="http://schemas.microsoft.com/office/drawing/2014/main" id="{D686F419-E462-4B45-9CE7-287E6240C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45720" cy="45720"/>
    <xdr:pic>
      <xdr:nvPicPr>
        <xdr:cNvPr id="610" name="Picture 609">
          <a:extLst>
            <a:ext uri="{FF2B5EF4-FFF2-40B4-BE49-F238E27FC236}">
              <a16:creationId xmlns:a16="http://schemas.microsoft.com/office/drawing/2014/main" id="{E596AE48-160C-41D7-B84E-F311A88E4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45720" cy="45720"/>
    <xdr:pic>
      <xdr:nvPicPr>
        <xdr:cNvPr id="611" name="Picture 610">
          <a:extLst>
            <a:ext uri="{FF2B5EF4-FFF2-40B4-BE49-F238E27FC236}">
              <a16:creationId xmlns:a16="http://schemas.microsoft.com/office/drawing/2014/main" id="{C7A31022-6D9D-427F-AEE2-85E2C9636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45720" cy="45720"/>
    <xdr:pic>
      <xdr:nvPicPr>
        <xdr:cNvPr id="612" name="Picture 611">
          <a:extLst>
            <a:ext uri="{FF2B5EF4-FFF2-40B4-BE49-F238E27FC236}">
              <a16:creationId xmlns:a16="http://schemas.microsoft.com/office/drawing/2014/main" id="{1284AFDF-2A4E-4F61-B939-29A9D568E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45720" cy="45720"/>
    <xdr:pic>
      <xdr:nvPicPr>
        <xdr:cNvPr id="613" name="Picture 612">
          <a:extLst>
            <a:ext uri="{FF2B5EF4-FFF2-40B4-BE49-F238E27FC236}">
              <a16:creationId xmlns:a16="http://schemas.microsoft.com/office/drawing/2014/main" id="{EA1B2E64-A527-4DAB-B71F-4E4327C9E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45720" cy="45720"/>
    <xdr:pic>
      <xdr:nvPicPr>
        <xdr:cNvPr id="614" name="Picture 613">
          <a:extLst>
            <a:ext uri="{FF2B5EF4-FFF2-40B4-BE49-F238E27FC236}">
              <a16:creationId xmlns:a16="http://schemas.microsoft.com/office/drawing/2014/main" id="{92D71FB5-2C99-4047-8124-E3C9FBF5C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45720" cy="45720"/>
    <xdr:pic>
      <xdr:nvPicPr>
        <xdr:cNvPr id="615" name="Picture 614">
          <a:extLst>
            <a:ext uri="{FF2B5EF4-FFF2-40B4-BE49-F238E27FC236}">
              <a16:creationId xmlns:a16="http://schemas.microsoft.com/office/drawing/2014/main" id="{BF9DEFB5-986D-4941-9931-087CE6199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45720" cy="45720"/>
    <xdr:pic>
      <xdr:nvPicPr>
        <xdr:cNvPr id="616" name="Picture 615">
          <a:extLst>
            <a:ext uri="{FF2B5EF4-FFF2-40B4-BE49-F238E27FC236}">
              <a16:creationId xmlns:a16="http://schemas.microsoft.com/office/drawing/2014/main" id="{5046064C-AB69-4B39-9C4F-5E154228C4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45720" cy="45720"/>
    <xdr:pic>
      <xdr:nvPicPr>
        <xdr:cNvPr id="617" name="Picture 616">
          <a:extLst>
            <a:ext uri="{FF2B5EF4-FFF2-40B4-BE49-F238E27FC236}">
              <a16:creationId xmlns:a16="http://schemas.microsoft.com/office/drawing/2014/main" id="{9A911459-BA6E-440E-817C-D2F9D0E62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45720" cy="45720"/>
    <xdr:pic>
      <xdr:nvPicPr>
        <xdr:cNvPr id="618" name="Picture 617">
          <a:extLst>
            <a:ext uri="{FF2B5EF4-FFF2-40B4-BE49-F238E27FC236}">
              <a16:creationId xmlns:a16="http://schemas.microsoft.com/office/drawing/2014/main" id="{46EE9719-9C9A-4B95-8699-B43339CFD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45720" cy="45720"/>
    <xdr:pic>
      <xdr:nvPicPr>
        <xdr:cNvPr id="619" name="Picture 618">
          <a:extLst>
            <a:ext uri="{FF2B5EF4-FFF2-40B4-BE49-F238E27FC236}">
              <a16:creationId xmlns:a16="http://schemas.microsoft.com/office/drawing/2014/main" id="{93786C41-BC4C-420E-A102-B05793B518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45720" cy="45720"/>
    <xdr:pic>
      <xdr:nvPicPr>
        <xdr:cNvPr id="620" name="Picture 619">
          <a:extLst>
            <a:ext uri="{FF2B5EF4-FFF2-40B4-BE49-F238E27FC236}">
              <a16:creationId xmlns:a16="http://schemas.microsoft.com/office/drawing/2014/main" id="{B7ACF91B-6ECF-457D-967D-EAF6A5E12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45720" cy="45720"/>
    <xdr:pic>
      <xdr:nvPicPr>
        <xdr:cNvPr id="621" name="Picture 620">
          <a:extLst>
            <a:ext uri="{FF2B5EF4-FFF2-40B4-BE49-F238E27FC236}">
              <a16:creationId xmlns:a16="http://schemas.microsoft.com/office/drawing/2014/main" id="{BEA78670-F4E2-4B20-8091-4B281ADBFE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45720" cy="45720"/>
    <xdr:pic>
      <xdr:nvPicPr>
        <xdr:cNvPr id="622" name="Picture 621">
          <a:extLst>
            <a:ext uri="{FF2B5EF4-FFF2-40B4-BE49-F238E27FC236}">
              <a16:creationId xmlns:a16="http://schemas.microsoft.com/office/drawing/2014/main" id="{32882669-8320-4339-BB6D-7903D7E94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45720" cy="45720"/>
    <xdr:pic>
      <xdr:nvPicPr>
        <xdr:cNvPr id="623" name="Picture 622">
          <a:extLst>
            <a:ext uri="{FF2B5EF4-FFF2-40B4-BE49-F238E27FC236}">
              <a16:creationId xmlns:a16="http://schemas.microsoft.com/office/drawing/2014/main" id="{35EBBB19-A2A2-4BDD-8384-7663B4D934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45720" cy="45720"/>
    <xdr:pic>
      <xdr:nvPicPr>
        <xdr:cNvPr id="624" name="Picture 623">
          <a:extLst>
            <a:ext uri="{FF2B5EF4-FFF2-40B4-BE49-F238E27FC236}">
              <a16:creationId xmlns:a16="http://schemas.microsoft.com/office/drawing/2014/main" id="{B0B2B773-9D47-4939-B778-B9254E825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45720" cy="45720"/>
    <xdr:pic>
      <xdr:nvPicPr>
        <xdr:cNvPr id="625" name="Picture 624">
          <a:extLst>
            <a:ext uri="{FF2B5EF4-FFF2-40B4-BE49-F238E27FC236}">
              <a16:creationId xmlns:a16="http://schemas.microsoft.com/office/drawing/2014/main" id="{0430F10D-4FF5-4D3B-A588-3D237B543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45720" cy="45720"/>
    <xdr:pic>
      <xdr:nvPicPr>
        <xdr:cNvPr id="626" name="Picture 625">
          <a:extLst>
            <a:ext uri="{FF2B5EF4-FFF2-40B4-BE49-F238E27FC236}">
              <a16:creationId xmlns:a16="http://schemas.microsoft.com/office/drawing/2014/main" id="{8505F765-2BB9-402D-9D14-9B79F228DF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45720" cy="45720"/>
    <xdr:pic>
      <xdr:nvPicPr>
        <xdr:cNvPr id="627" name="Picture 626">
          <a:extLst>
            <a:ext uri="{FF2B5EF4-FFF2-40B4-BE49-F238E27FC236}">
              <a16:creationId xmlns:a16="http://schemas.microsoft.com/office/drawing/2014/main" id="{61F6AEC8-21C2-4014-905D-FC877F479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45720" cy="45720"/>
    <xdr:pic>
      <xdr:nvPicPr>
        <xdr:cNvPr id="628" name="Picture 627">
          <a:extLst>
            <a:ext uri="{FF2B5EF4-FFF2-40B4-BE49-F238E27FC236}">
              <a16:creationId xmlns:a16="http://schemas.microsoft.com/office/drawing/2014/main" id="{0D98F8D4-9569-49C5-83AD-D9CB632C2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45720" cy="45720"/>
    <xdr:pic>
      <xdr:nvPicPr>
        <xdr:cNvPr id="629" name="Picture 628">
          <a:extLst>
            <a:ext uri="{FF2B5EF4-FFF2-40B4-BE49-F238E27FC236}">
              <a16:creationId xmlns:a16="http://schemas.microsoft.com/office/drawing/2014/main" id="{17B0FBC0-1F30-44C0-94C3-7CE0A8F08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45720" cy="45720"/>
    <xdr:pic>
      <xdr:nvPicPr>
        <xdr:cNvPr id="630" name="Picture 629">
          <a:extLst>
            <a:ext uri="{FF2B5EF4-FFF2-40B4-BE49-F238E27FC236}">
              <a16:creationId xmlns:a16="http://schemas.microsoft.com/office/drawing/2014/main" id="{62B71388-0F33-4D60-B7D2-98D974D61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45720" cy="45720"/>
    <xdr:pic>
      <xdr:nvPicPr>
        <xdr:cNvPr id="631" name="Picture 630">
          <a:extLst>
            <a:ext uri="{FF2B5EF4-FFF2-40B4-BE49-F238E27FC236}">
              <a16:creationId xmlns:a16="http://schemas.microsoft.com/office/drawing/2014/main" id="{385054A9-1EB9-400D-993B-3BEA55075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45720" cy="45720"/>
    <xdr:pic>
      <xdr:nvPicPr>
        <xdr:cNvPr id="632" name="Picture 631">
          <a:extLst>
            <a:ext uri="{FF2B5EF4-FFF2-40B4-BE49-F238E27FC236}">
              <a16:creationId xmlns:a16="http://schemas.microsoft.com/office/drawing/2014/main" id="{CCC8105A-581B-4558-B052-45E28F5BB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45720" cy="45720"/>
    <xdr:pic>
      <xdr:nvPicPr>
        <xdr:cNvPr id="633" name="Picture 632">
          <a:extLst>
            <a:ext uri="{FF2B5EF4-FFF2-40B4-BE49-F238E27FC236}">
              <a16:creationId xmlns:a16="http://schemas.microsoft.com/office/drawing/2014/main" id="{D653E37E-7D5A-4B8A-98B5-92B9E5FCE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45720" cy="45720"/>
    <xdr:pic>
      <xdr:nvPicPr>
        <xdr:cNvPr id="634" name="Picture 633">
          <a:extLst>
            <a:ext uri="{FF2B5EF4-FFF2-40B4-BE49-F238E27FC236}">
              <a16:creationId xmlns:a16="http://schemas.microsoft.com/office/drawing/2014/main" id="{7BE4D6B8-BDBD-41CD-B4D1-342BECF25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635" name="Picture 634">
          <a:extLst>
            <a:ext uri="{FF2B5EF4-FFF2-40B4-BE49-F238E27FC236}">
              <a16:creationId xmlns:a16="http://schemas.microsoft.com/office/drawing/2014/main" id="{0BED80F4-8056-4C07-B76C-73F83DD528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636" name="Picture 635">
          <a:extLst>
            <a:ext uri="{FF2B5EF4-FFF2-40B4-BE49-F238E27FC236}">
              <a16:creationId xmlns:a16="http://schemas.microsoft.com/office/drawing/2014/main" id="{52CFC1AB-9AFB-4E6A-9EA0-88CC6D655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637" name="Picture 636">
          <a:extLst>
            <a:ext uri="{FF2B5EF4-FFF2-40B4-BE49-F238E27FC236}">
              <a16:creationId xmlns:a16="http://schemas.microsoft.com/office/drawing/2014/main" id="{7C504232-909E-451F-B5C5-3E91F1A22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638" name="Picture 637">
          <a:extLst>
            <a:ext uri="{FF2B5EF4-FFF2-40B4-BE49-F238E27FC236}">
              <a16:creationId xmlns:a16="http://schemas.microsoft.com/office/drawing/2014/main" id="{38C94DBF-A30B-42DC-AA94-E2252D0D1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639" name="Picture 638">
          <a:extLst>
            <a:ext uri="{FF2B5EF4-FFF2-40B4-BE49-F238E27FC236}">
              <a16:creationId xmlns:a16="http://schemas.microsoft.com/office/drawing/2014/main" id="{4E9D7278-15E1-4A7F-9357-BB7594BAFF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640" name="Picture 639">
          <a:extLst>
            <a:ext uri="{FF2B5EF4-FFF2-40B4-BE49-F238E27FC236}">
              <a16:creationId xmlns:a16="http://schemas.microsoft.com/office/drawing/2014/main" id="{EF885229-A3CB-4448-9D64-2B6AE5420B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641" name="Picture 640">
          <a:extLst>
            <a:ext uri="{FF2B5EF4-FFF2-40B4-BE49-F238E27FC236}">
              <a16:creationId xmlns:a16="http://schemas.microsoft.com/office/drawing/2014/main" id="{C4704235-A538-4ABE-BA12-AF7231E5D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642" name="Picture 641">
          <a:extLst>
            <a:ext uri="{FF2B5EF4-FFF2-40B4-BE49-F238E27FC236}">
              <a16:creationId xmlns:a16="http://schemas.microsoft.com/office/drawing/2014/main" id="{BDB4CFC5-50D9-41FF-B049-70F3D8B19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643" name="Picture 642">
          <a:extLst>
            <a:ext uri="{FF2B5EF4-FFF2-40B4-BE49-F238E27FC236}">
              <a16:creationId xmlns:a16="http://schemas.microsoft.com/office/drawing/2014/main" id="{63F92506-FCC2-4C6A-98C6-308D6FC42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644" name="Picture 643">
          <a:extLst>
            <a:ext uri="{FF2B5EF4-FFF2-40B4-BE49-F238E27FC236}">
              <a16:creationId xmlns:a16="http://schemas.microsoft.com/office/drawing/2014/main" id="{807194A8-DB03-4643-8778-0D9C277A9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645" name="Picture 644">
          <a:extLst>
            <a:ext uri="{FF2B5EF4-FFF2-40B4-BE49-F238E27FC236}">
              <a16:creationId xmlns:a16="http://schemas.microsoft.com/office/drawing/2014/main" id="{16E52260-CB1E-4F8B-8356-784ADF598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646" name="Picture 645">
          <a:extLst>
            <a:ext uri="{FF2B5EF4-FFF2-40B4-BE49-F238E27FC236}">
              <a16:creationId xmlns:a16="http://schemas.microsoft.com/office/drawing/2014/main" id="{00DF6E5B-9438-408E-9B1F-E4A48D91B2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647" name="Picture 646">
          <a:extLst>
            <a:ext uri="{FF2B5EF4-FFF2-40B4-BE49-F238E27FC236}">
              <a16:creationId xmlns:a16="http://schemas.microsoft.com/office/drawing/2014/main" id="{885307B0-1039-486D-B08F-704DBA4DA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45720" cy="45720"/>
    <xdr:pic>
      <xdr:nvPicPr>
        <xdr:cNvPr id="648" name="Picture 647">
          <a:extLst>
            <a:ext uri="{FF2B5EF4-FFF2-40B4-BE49-F238E27FC236}">
              <a16:creationId xmlns:a16="http://schemas.microsoft.com/office/drawing/2014/main" id="{2466237D-4D26-4922-9B66-6324375D0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45720" cy="45720"/>
    <xdr:pic>
      <xdr:nvPicPr>
        <xdr:cNvPr id="649" name="Picture 648">
          <a:extLst>
            <a:ext uri="{FF2B5EF4-FFF2-40B4-BE49-F238E27FC236}">
              <a16:creationId xmlns:a16="http://schemas.microsoft.com/office/drawing/2014/main" id="{00AF3FF3-8306-4EB6-A000-E95D1F297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45720" cy="45720"/>
    <xdr:pic>
      <xdr:nvPicPr>
        <xdr:cNvPr id="650" name="Picture 649">
          <a:extLst>
            <a:ext uri="{FF2B5EF4-FFF2-40B4-BE49-F238E27FC236}">
              <a16:creationId xmlns:a16="http://schemas.microsoft.com/office/drawing/2014/main" id="{C73ACB6A-BA6D-4479-8A27-65188A060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45720" cy="45720"/>
    <xdr:pic>
      <xdr:nvPicPr>
        <xdr:cNvPr id="651" name="Picture 650">
          <a:extLst>
            <a:ext uri="{FF2B5EF4-FFF2-40B4-BE49-F238E27FC236}">
              <a16:creationId xmlns:a16="http://schemas.microsoft.com/office/drawing/2014/main" id="{64C492D2-DEED-442F-8284-51CD317EF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45720" cy="45720"/>
    <xdr:pic>
      <xdr:nvPicPr>
        <xdr:cNvPr id="652" name="Picture 651">
          <a:extLst>
            <a:ext uri="{FF2B5EF4-FFF2-40B4-BE49-F238E27FC236}">
              <a16:creationId xmlns:a16="http://schemas.microsoft.com/office/drawing/2014/main" id="{D6172DA3-3D8C-40FA-B34E-24A896A54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45720" cy="45720"/>
    <xdr:pic>
      <xdr:nvPicPr>
        <xdr:cNvPr id="653" name="Picture 652">
          <a:extLst>
            <a:ext uri="{FF2B5EF4-FFF2-40B4-BE49-F238E27FC236}">
              <a16:creationId xmlns:a16="http://schemas.microsoft.com/office/drawing/2014/main" id="{9B0A4B25-C022-4B57-A205-0967F7933C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45720" cy="45720"/>
    <xdr:pic>
      <xdr:nvPicPr>
        <xdr:cNvPr id="654" name="Picture 653">
          <a:extLst>
            <a:ext uri="{FF2B5EF4-FFF2-40B4-BE49-F238E27FC236}">
              <a16:creationId xmlns:a16="http://schemas.microsoft.com/office/drawing/2014/main" id="{EB0D25CE-D03D-4133-A43B-FB7A4E0CC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45720" cy="45720"/>
    <xdr:pic>
      <xdr:nvPicPr>
        <xdr:cNvPr id="655" name="Picture 654">
          <a:extLst>
            <a:ext uri="{FF2B5EF4-FFF2-40B4-BE49-F238E27FC236}">
              <a16:creationId xmlns:a16="http://schemas.microsoft.com/office/drawing/2014/main" id="{2B67A9C9-B497-4CF6-9F83-FB91BE6BD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45720" cy="45720"/>
    <xdr:pic>
      <xdr:nvPicPr>
        <xdr:cNvPr id="656" name="Picture 655">
          <a:extLst>
            <a:ext uri="{FF2B5EF4-FFF2-40B4-BE49-F238E27FC236}">
              <a16:creationId xmlns:a16="http://schemas.microsoft.com/office/drawing/2014/main" id="{87C27FD5-88B2-468D-A378-9D1959289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45720" cy="45720"/>
    <xdr:pic>
      <xdr:nvPicPr>
        <xdr:cNvPr id="657" name="Picture 656">
          <a:extLst>
            <a:ext uri="{FF2B5EF4-FFF2-40B4-BE49-F238E27FC236}">
              <a16:creationId xmlns:a16="http://schemas.microsoft.com/office/drawing/2014/main" id="{8AD8FA3C-92C9-4DC3-8A6A-B98928320E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45720" cy="45720"/>
    <xdr:pic>
      <xdr:nvPicPr>
        <xdr:cNvPr id="658" name="Picture 657">
          <a:extLst>
            <a:ext uri="{FF2B5EF4-FFF2-40B4-BE49-F238E27FC236}">
              <a16:creationId xmlns:a16="http://schemas.microsoft.com/office/drawing/2014/main" id="{6B3C0811-9F3A-49F7-8355-ADCE023DC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45720" cy="45720"/>
    <xdr:pic>
      <xdr:nvPicPr>
        <xdr:cNvPr id="659" name="Picture 658">
          <a:extLst>
            <a:ext uri="{FF2B5EF4-FFF2-40B4-BE49-F238E27FC236}">
              <a16:creationId xmlns:a16="http://schemas.microsoft.com/office/drawing/2014/main" id="{B96E3932-37AE-452D-A673-506BF3CAA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45720" cy="45720"/>
    <xdr:pic>
      <xdr:nvPicPr>
        <xdr:cNvPr id="660" name="Picture 659">
          <a:extLst>
            <a:ext uri="{FF2B5EF4-FFF2-40B4-BE49-F238E27FC236}">
              <a16:creationId xmlns:a16="http://schemas.microsoft.com/office/drawing/2014/main" id="{1EEBC711-5820-4F23-8CF1-0CC5C6F9B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45720" cy="45720"/>
    <xdr:pic>
      <xdr:nvPicPr>
        <xdr:cNvPr id="661" name="Picture 660">
          <a:extLst>
            <a:ext uri="{FF2B5EF4-FFF2-40B4-BE49-F238E27FC236}">
              <a16:creationId xmlns:a16="http://schemas.microsoft.com/office/drawing/2014/main" id="{3D50BB3B-FB6C-4090-9B29-1966A444A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45720" cy="45720"/>
    <xdr:pic>
      <xdr:nvPicPr>
        <xdr:cNvPr id="662" name="Picture 661">
          <a:extLst>
            <a:ext uri="{FF2B5EF4-FFF2-40B4-BE49-F238E27FC236}">
              <a16:creationId xmlns:a16="http://schemas.microsoft.com/office/drawing/2014/main" id="{9725D5B7-94FC-4A6A-8DBC-3C3445122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45720" cy="45720"/>
    <xdr:pic>
      <xdr:nvPicPr>
        <xdr:cNvPr id="663" name="Picture 662">
          <a:extLst>
            <a:ext uri="{FF2B5EF4-FFF2-40B4-BE49-F238E27FC236}">
              <a16:creationId xmlns:a16="http://schemas.microsoft.com/office/drawing/2014/main" id="{21B2D23C-4D00-4258-B856-B2B91FAA5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45720" cy="45720"/>
    <xdr:pic>
      <xdr:nvPicPr>
        <xdr:cNvPr id="664" name="Picture 663">
          <a:extLst>
            <a:ext uri="{FF2B5EF4-FFF2-40B4-BE49-F238E27FC236}">
              <a16:creationId xmlns:a16="http://schemas.microsoft.com/office/drawing/2014/main" id="{10BE1C84-74DB-4C4B-BACE-211FDD62F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45720" cy="45720"/>
    <xdr:pic>
      <xdr:nvPicPr>
        <xdr:cNvPr id="665" name="Picture 664">
          <a:extLst>
            <a:ext uri="{FF2B5EF4-FFF2-40B4-BE49-F238E27FC236}">
              <a16:creationId xmlns:a16="http://schemas.microsoft.com/office/drawing/2014/main" id="{A3E603BB-7E75-4C0C-A9E9-94FCF09B0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45720" cy="45720"/>
    <xdr:pic>
      <xdr:nvPicPr>
        <xdr:cNvPr id="666" name="Picture 665">
          <a:extLst>
            <a:ext uri="{FF2B5EF4-FFF2-40B4-BE49-F238E27FC236}">
              <a16:creationId xmlns:a16="http://schemas.microsoft.com/office/drawing/2014/main" id="{A4B4C1B7-B7AA-4C70-A0F0-D6FFBDC68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45720" cy="45720"/>
    <xdr:pic>
      <xdr:nvPicPr>
        <xdr:cNvPr id="667" name="Picture 666">
          <a:extLst>
            <a:ext uri="{FF2B5EF4-FFF2-40B4-BE49-F238E27FC236}">
              <a16:creationId xmlns:a16="http://schemas.microsoft.com/office/drawing/2014/main" id="{CC161E56-1690-42BF-A1B4-437509F8E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45720" cy="45720"/>
    <xdr:pic>
      <xdr:nvPicPr>
        <xdr:cNvPr id="668" name="Picture 667">
          <a:extLst>
            <a:ext uri="{FF2B5EF4-FFF2-40B4-BE49-F238E27FC236}">
              <a16:creationId xmlns:a16="http://schemas.microsoft.com/office/drawing/2014/main" id="{8485CDD5-6EF0-4E91-B66F-C0B18C829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45720" cy="45720"/>
    <xdr:pic>
      <xdr:nvPicPr>
        <xdr:cNvPr id="669" name="Picture 668">
          <a:extLst>
            <a:ext uri="{FF2B5EF4-FFF2-40B4-BE49-F238E27FC236}">
              <a16:creationId xmlns:a16="http://schemas.microsoft.com/office/drawing/2014/main" id="{FA5306A0-2688-4FD1-B474-F97BF58A0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45720" cy="45720"/>
    <xdr:pic>
      <xdr:nvPicPr>
        <xdr:cNvPr id="670" name="Picture 669">
          <a:extLst>
            <a:ext uri="{FF2B5EF4-FFF2-40B4-BE49-F238E27FC236}">
              <a16:creationId xmlns:a16="http://schemas.microsoft.com/office/drawing/2014/main" id="{0881A2D6-3FFB-4CC6-9781-0765E36E8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45720" cy="45720"/>
    <xdr:pic>
      <xdr:nvPicPr>
        <xdr:cNvPr id="671" name="Picture 670">
          <a:extLst>
            <a:ext uri="{FF2B5EF4-FFF2-40B4-BE49-F238E27FC236}">
              <a16:creationId xmlns:a16="http://schemas.microsoft.com/office/drawing/2014/main" id="{2DEF34AF-68C7-48CD-9B1C-C36251F77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45720" cy="45720"/>
    <xdr:pic>
      <xdr:nvPicPr>
        <xdr:cNvPr id="672" name="Picture 671">
          <a:extLst>
            <a:ext uri="{FF2B5EF4-FFF2-40B4-BE49-F238E27FC236}">
              <a16:creationId xmlns:a16="http://schemas.microsoft.com/office/drawing/2014/main" id="{3DAFEE7D-D2D0-401D-BF06-DC8C6E5C9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45720" cy="45720"/>
    <xdr:pic>
      <xdr:nvPicPr>
        <xdr:cNvPr id="673" name="Picture 672">
          <a:extLst>
            <a:ext uri="{FF2B5EF4-FFF2-40B4-BE49-F238E27FC236}">
              <a16:creationId xmlns:a16="http://schemas.microsoft.com/office/drawing/2014/main" id="{1CE38EF8-581D-475B-807E-AD89919B88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45720" cy="45720"/>
    <xdr:pic>
      <xdr:nvPicPr>
        <xdr:cNvPr id="674" name="Picture 673">
          <a:extLst>
            <a:ext uri="{FF2B5EF4-FFF2-40B4-BE49-F238E27FC236}">
              <a16:creationId xmlns:a16="http://schemas.microsoft.com/office/drawing/2014/main" id="{DC5723A2-907F-484D-A108-294BF29EB5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45720" cy="45720"/>
    <xdr:pic>
      <xdr:nvPicPr>
        <xdr:cNvPr id="675" name="Picture 674">
          <a:extLst>
            <a:ext uri="{FF2B5EF4-FFF2-40B4-BE49-F238E27FC236}">
              <a16:creationId xmlns:a16="http://schemas.microsoft.com/office/drawing/2014/main" id="{D7AECD72-CE7D-4E9E-A6DF-44DE7C14F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45720" cy="45720"/>
    <xdr:pic>
      <xdr:nvPicPr>
        <xdr:cNvPr id="676" name="Picture 675">
          <a:extLst>
            <a:ext uri="{FF2B5EF4-FFF2-40B4-BE49-F238E27FC236}">
              <a16:creationId xmlns:a16="http://schemas.microsoft.com/office/drawing/2014/main" id="{30537C9B-0A22-44FC-9FE6-C58AABC266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45720" cy="45720"/>
    <xdr:pic>
      <xdr:nvPicPr>
        <xdr:cNvPr id="677" name="Picture 676">
          <a:extLst>
            <a:ext uri="{FF2B5EF4-FFF2-40B4-BE49-F238E27FC236}">
              <a16:creationId xmlns:a16="http://schemas.microsoft.com/office/drawing/2014/main" id="{4A139C22-0AD5-4C1F-8F0D-D994F39139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45720" cy="45720"/>
    <xdr:pic>
      <xdr:nvPicPr>
        <xdr:cNvPr id="678" name="Picture 677">
          <a:extLst>
            <a:ext uri="{FF2B5EF4-FFF2-40B4-BE49-F238E27FC236}">
              <a16:creationId xmlns:a16="http://schemas.microsoft.com/office/drawing/2014/main" id="{AA1D5834-FBF7-4A1B-9160-54435B266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45720" cy="45720"/>
    <xdr:pic>
      <xdr:nvPicPr>
        <xdr:cNvPr id="679" name="Picture 678">
          <a:extLst>
            <a:ext uri="{FF2B5EF4-FFF2-40B4-BE49-F238E27FC236}">
              <a16:creationId xmlns:a16="http://schemas.microsoft.com/office/drawing/2014/main" id="{A03EB10E-B2D3-40FE-A09F-68B9596EE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45720" cy="45720"/>
    <xdr:pic>
      <xdr:nvPicPr>
        <xdr:cNvPr id="680" name="Picture 679">
          <a:extLst>
            <a:ext uri="{FF2B5EF4-FFF2-40B4-BE49-F238E27FC236}">
              <a16:creationId xmlns:a16="http://schemas.microsoft.com/office/drawing/2014/main" id="{6AEA6207-4BD1-45F2-8AD3-EBF0CB643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45720" cy="45720"/>
    <xdr:pic>
      <xdr:nvPicPr>
        <xdr:cNvPr id="681" name="Picture 680">
          <a:extLst>
            <a:ext uri="{FF2B5EF4-FFF2-40B4-BE49-F238E27FC236}">
              <a16:creationId xmlns:a16="http://schemas.microsoft.com/office/drawing/2014/main" id="{DC884BAA-CB0A-44A3-ADA8-81B4CAAD0A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45720" cy="45720"/>
    <xdr:pic>
      <xdr:nvPicPr>
        <xdr:cNvPr id="682" name="Picture 681">
          <a:extLst>
            <a:ext uri="{FF2B5EF4-FFF2-40B4-BE49-F238E27FC236}">
              <a16:creationId xmlns:a16="http://schemas.microsoft.com/office/drawing/2014/main" id="{54BE47B0-068C-43BB-BB1F-7A32267D6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45720" cy="45720"/>
    <xdr:pic>
      <xdr:nvPicPr>
        <xdr:cNvPr id="683" name="Picture 682">
          <a:extLst>
            <a:ext uri="{FF2B5EF4-FFF2-40B4-BE49-F238E27FC236}">
              <a16:creationId xmlns:a16="http://schemas.microsoft.com/office/drawing/2014/main" id="{13355B5A-636C-4E26-9050-CB83141F8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45720" cy="45720"/>
    <xdr:pic>
      <xdr:nvPicPr>
        <xdr:cNvPr id="684" name="Picture 683">
          <a:extLst>
            <a:ext uri="{FF2B5EF4-FFF2-40B4-BE49-F238E27FC236}">
              <a16:creationId xmlns:a16="http://schemas.microsoft.com/office/drawing/2014/main" id="{5DA532D2-972E-4A9B-B963-4915AFF16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45720" cy="45720"/>
    <xdr:pic>
      <xdr:nvPicPr>
        <xdr:cNvPr id="685" name="Picture 684">
          <a:extLst>
            <a:ext uri="{FF2B5EF4-FFF2-40B4-BE49-F238E27FC236}">
              <a16:creationId xmlns:a16="http://schemas.microsoft.com/office/drawing/2014/main" id="{1A6983B2-EC0A-4E06-BB35-1E75A1EFB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45720" cy="45720"/>
    <xdr:pic>
      <xdr:nvPicPr>
        <xdr:cNvPr id="686" name="Picture 685">
          <a:extLst>
            <a:ext uri="{FF2B5EF4-FFF2-40B4-BE49-F238E27FC236}">
              <a16:creationId xmlns:a16="http://schemas.microsoft.com/office/drawing/2014/main" id="{D5B9204D-0CB3-472D-95AD-0AEC30331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45720" cy="45720"/>
    <xdr:pic>
      <xdr:nvPicPr>
        <xdr:cNvPr id="687" name="Picture 686">
          <a:extLst>
            <a:ext uri="{FF2B5EF4-FFF2-40B4-BE49-F238E27FC236}">
              <a16:creationId xmlns:a16="http://schemas.microsoft.com/office/drawing/2014/main" id="{84864051-0DE6-49DD-99E4-A416A7474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45720" cy="45720"/>
    <xdr:pic>
      <xdr:nvPicPr>
        <xdr:cNvPr id="688" name="Picture 687">
          <a:extLst>
            <a:ext uri="{FF2B5EF4-FFF2-40B4-BE49-F238E27FC236}">
              <a16:creationId xmlns:a16="http://schemas.microsoft.com/office/drawing/2014/main" id="{8B7CEE8A-F4FC-42AB-9DFF-AC99441101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45720" cy="45720"/>
    <xdr:pic>
      <xdr:nvPicPr>
        <xdr:cNvPr id="689" name="Picture 688">
          <a:extLst>
            <a:ext uri="{FF2B5EF4-FFF2-40B4-BE49-F238E27FC236}">
              <a16:creationId xmlns:a16="http://schemas.microsoft.com/office/drawing/2014/main" id="{2A74048E-F72F-4214-8379-5E5898B7D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45720" cy="45720"/>
    <xdr:pic>
      <xdr:nvPicPr>
        <xdr:cNvPr id="690" name="Picture 689">
          <a:extLst>
            <a:ext uri="{FF2B5EF4-FFF2-40B4-BE49-F238E27FC236}">
              <a16:creationId xmlns:a16="http://schemas.microsoft.com/office/drawing/2014/main" id="{F8D9A567-9CF2-488C-8AE2-867080A63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45720" cy="45720"/>
    <xdr:pic>
      <xdr:nvPicPr>
        <xdr:cNvPr id="691" name="Picture 690">
          <a:extLst>
            <a:ext uri="{FF2B5EF4-FFF2-40B4-BE49-F238E27FC236}">
              <a16:creationId xmlns:a16="http://schemas.microsoft.com/office/drawing/2014/main" id="{19DB746E-03FF-4344-9FC1-EA6D65075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45720" cy="45720"/>
    <xdr:pic>
      <xdr:nvPicPr>
        <xdr:cNvPr id="692" name="Picture 691">
          <a:extLst>
            <a:ext uri="{FF2B5EF4-FFF2-40B4-BE49-F238E27FC236}">
              <a16:creationId xmlns:a16="http://schemas.microsoft.com/office/drawing/2014/main" id="{AE7D7A99-2BC7-46B4-AFE5-13BD13E3C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45720" cy="45720"/>
    <xdr:pic>
      <xdr:nvPicPr>
        <xdr:cNvPr id="693" name="Picture 692">
          <a:extLst>
            <a:ext uri="{FF2B5EF4-FFF2-40B4-BE49-F238E27FC236}">
              <a16:creationId xmlns:a16="http://schemas.microsoft.com/office/drawing/2014/main" id="{88AC89DE-F030-4466-81F5-2B771BC4B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45720" cy="45720"/>
    <xdr:pic>
      <xdr:nvPicPr>
        <xdr:cNvPr id="694" name="Picture 693">
          <a:extLst>
            <a:ext uri="{FF2B5EF4-FFF2-40B4-BE49-F238E27FC236}">
              <a16:creationId xmlns:a16="http://schemas.microsoft.com/office/drawing/2014/main" id="{51AD945A-D0FC-4581-911C-A32C20B55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45720" cy="45720"/>
    <xdr:pic>
      <xdr:nvPicPr>
        <xdr:cNvPr id="695" name="Picture 694">
          <a:extLst>
            <a:ext uri="{FF2B5EF4-FFF2-40B4-BE49-F238E27FC236}">
              <a16:creationId xmlns:a16="http://schemas.microsoft.com/office/drawing/2014/main" id="{8CB1703B-E015-4EEF-A63C-7D0CAEA8A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45720" cy="45720"/>
    <xdr:pic>
      <xdr:nvPicPr>
        <xdr:cNvPr id="696" name="Picture 695">
          <a:extLst>
            <a:ext uri="{FF2B5EF4-FFF2-40B4-BE49-F238E27FC236}">
              <a16:creationId xmlns:a16="http://schemas.microsoft.com/office/drawing/2014/main" id="{52290A26-0625-4CBF-BE20-228AC6632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45720" cy="45720"/>
    <xdr:pic>
      <xdr:nvPicPr>
        <xdr:cNvPr id="697" name="Picture 696">
          <a:extLst>
            <a:ext uri="{FF2B5EF4-FFF2-40B4-BE49-F238E27FC236}">
              <a16:creationId xmlns:a16="http://schemas.microsoft.com/office/drawing/2014/main" id="{C2C003DE-11D5-4980-9E81-5717FDAD56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45720" cy="45720"/>
    <xdr:pic>
      <xdr:nvPicPr>
        <xdr:cNvPr id="698" name="Picture 697">
          <a:extLst>
            <a:ext uri="{FF2B5EF4-FFF2-40B4-BE49-F238E27FC236}">
              <a16:creationId xmlns:a16="http://schemas.microsoft.com/office/drawing/2014/main" id="{6D649C26-A79B-44BB-8C2A-102CAFBA04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45720" cy="45720"/>
    <xdr:pic>
      <xdr:nvPicPr>
        <xdr:cNvPr id="699" name="Picture 698">
          <a:extLst>
            <a:ext uri="{FF2B5EF4-FFF2-40B4-BE49-F238E27FC236}">
              <a16:creationId xmlns:a16="http://schemas.microsoft.com/office/drawing/2014/main" id="{A5D29359-5E92-4C74-AE4C-43A9A7D62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45720" cy="45720"/>
    <xdr:pic>
      <xdr:nvPicPr>
        <xdr:cNvPr id="700" name="Picture 699">
          <a:extLst>
            <a:ext uri="{FF2B5EF4-FFF2-40B4-BE49-F238E27FC236}">
              <a16:creationId xmlns:a16="http://schemas.microsoft.com/office/drawing/2014/main" id="{2CB7F49E-BA70-448E-9E19-FC4216291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45720" cy="45720"/>
    <xdr:pic>
      <xdr:nvPicPr>
        <xdr:cNvPr id="701" name="Picture 700">
          <a:extLst>
            <a:ext uri="{FF2B5EF4-FFF2-40B4-BE49-F238E27FC236}">
              <a16:creationId xmlns:a16="http://schemas.microsoft.com/office/drawing/2014/main" id="{2ACABDBF-16FB-4BE0-A603-7D2156E2D4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45720" cy="45720"/>
    <xdr:pic>
      <xdr:nvPicPr>
        <xdr:cNvPr id="702" name="Picture 701">
          <a:extLst>
            <a:ext uri="{FF2B5EF4-FFF2-40B4-BE49-F238E27FC236}">
              <a16:creationId xmlns:a16="http://schemas.microsoft.com/office/drawing/2014/main" id="{11AEAB0A-117B-4B0D-AF4F-8A7340B21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45720" cy="45720"/>
    <xdr:pic>
      <xdr:nvPicPr>
        <xdr:cNvPr id="703" name="Picture 702">
          <a:extLst>
            <a:ext uri="{FF2B5EF4-FFF2-40B4-BE49-F238E27FC236}">
              <a16:creationId xmlns:a16="http://schemas.microsoft.com/office/drawing/2014/main" id="{631383D2-E62D-4143-A0A7-A98E6090C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45720" cy="45720"/>
    <xdr:pic>
      <xdr:nvPicPr>
        <xdr:cNvPr id="704" name="Picture 703">
          <a:extLst>
            <a:ext uri="{FF2B5EF4-FFF2-40B4-BE49-F238E27FC236}">
              <a16:creationId xmlns:a16="http://schemas.microsoft.com/office/drawing/2014/main" id="{47B30829-8F88-4081-87C2-A862368B4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45720" cy="45720"/>
    <xdr:pic>
      <xdr:nvPicPr>
        <xdr:cNvPr id="705" name="Picture 704">
          <a:extLst>
            <a:ext uri="{FF2B5EF4-FFF2-40B4-BE49-F238E27FC236}">
              <a16:creationId xmlns:a16="http://schemas.microsoft.com/office/drawing/2014/main" id="{154EB280-50A5-4430-9980-4397E7F613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45720" cy="45720"/>
    <xdr:pic>
      <xdr:nvPicPr>
        <xdr:cNvPr id="706" name="Picture 705">
          <a:extLst>
            <a:ext uri="{FF2B5EF4-FFF2-40B4-BE49-F238E27FC236}">
              <a16:creationId xmlns:a16="http://schemas.microsoft.com/office/drawing/2014/main" id="{8E8945EC-7681-4AB8-8420-863EEE915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45720" cy="45720"/>
    <xdr:pic>
      <xdr:nvPicPr>
        <xdr:cNvPr id="707" name="Picture 706">
          <a:extLst>
            <a:ext uri="{FF2B5EF4-FFF2-40B4-BE49-F238E27FC236}">
              <a16:creationId xmlns:a16="http://schemas.microsoft.com/office/drawing/2014/main" id="{31DF4451-8D0A-4845-AF43-A9C81F124B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45720" cy="45720"/>
    <xdr:pic>
      <xdr:nvPicPr>
        <xdr:cNvPr id="708" name="Picture 707">
          <a:extLst>
            <a:ext uri="{FF2B5EF4-FFF2-40B4-BE49-F238E27FC236}">
              <a16:creationId xmlns:a16="http://schemas.microsoft.com/office/drawing/2014/main" id="{0C5FB139-4604-4D1B-A496-70A966A545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45720" cy="45720"/>
    <xdr:pic>
      <xdr:nvPicPr>
        <xdr:cNvPr id="709" name="Picture 708">
          <a:extLst>
            <a:ext uri="{FF2B5EF4-FFF2-40B4-BE49-F238E27FC236}">
              <a16:creationId xmlns:a16="http://schemas.microsoft.com/office/drawing/2014/main" id="{1F434EA2-C76B-41C3-9658-39F8EFB05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45720" cy="45720"/>
    <xdr:pic>
      <xdr:nvPicPr>
        <xdr:cNvPr id="710" name="Picture 709">
          <a:extLst>
            <a:ext uri="{FF2B5EF4-FFF2-40B4-BE49-F238E27FC236}">
              <a16:creationId xmlns:a16="http://schemas.microsoft.com/office/drawing/2014/main" id="{D8611AC9-67A5-40F9-AEA8-C2AB1A0DB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45720" cy="45720"/>
    <xdr:pic>
      <xdr:nvPicPr>
        <xdr:cNvPr id="711" name="Picture 710">
          <a:extLst>
            <a:ext uri="{FF2B5EF4-FFF2-40B4-BE49-F238E27FC236}">
              <a16:creationId xmlns:a16="http://schemas.microsoft.com/office/drawing/2014/main" id="{6F43A882-60C5-4FD0-985C-72591193B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45720" cy="45720"/>
    <xdr:pic>
      <xdr:nvPicPr>
        <xdr:cNvPr id="712" name="Picture 711">
          <a:extLst>
            <a:ext uri="{FF2B5EF4-FFF2-40B4-BE49-F238E27FC236}">
              <a16:creationId xmlns:a16="http://schemas.microsoft.com/office/drawing/2014/main" id="{66081A6B-0A2D-463A-BF7D-243F28E42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45720" cy="45720"/>
    <xdr:pic>
      <xdr:nvPicPr>
        <xdr:cNvPr id="713" name="Picture 712">
          <a:extLst>
            <a:ext uri="{FF2B5EF4-FFF2-40B4-BE49-F238E27FC236}">
              <a16:creationId xmlns:a16="http://schemas.microsoft.com/office/drawing/2014/main" id="{DC147B9A-9891-4EE9-A20C-C4572E322C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45720" cy="45720"/>
    <xdr:pic>
      <xdr:nvPicPr>
        <xdr:cNvPr id="714" name="Picture 713">
          <a:extLst>
            <a:ext uri="{FF2B5EF4-FFF2-40B4-BE49-F238E27FC236}">
              <a16:creationId xmlns:a16="http://schemas.microsoft.com/office/drawing/2014/main" id="{DDF2DECC-46D2-412C-98F1-78BA04864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45720" cy="45720"/>
    <xdr:pic>
      <xdr:nvPicPr>
        <xdr:cNvPr id="715" name="Picture 714">
          <a:extLst>
            <a:ext uri="{FF2B5EF4-FFF2-40B4-BE49-F238E27FC236}">
              <a16:creationId xmlns:a16="http://schemas.microsoft.com/office/drawing/2014/main" id="{87EC2849-45B3-41BD-AFB5-C97D7578E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45720" cy="45720"/>
    <xdr:pic>
      <xdr:nvPicPr>
        <xdr:cNvPr id="716" name="Picture 715">
          <a:extLst>
            <a:ext uri="{FF2B5EF4-FFF2-40B4-BE49-F238E27FC236}">
              <a16:creationId xmlns:a16="http://schemas.microsoft.com/office/drawing/2014/main" id="{8570F38C-3F58-454A-B2DE-5AB0FCDE1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45720" cy="45720"/>
    <xdr:pic>
      <xdr:nvPicPr>
        <xdr:cNvPr id="717" name="Picture 716">
          <a:extLst>
            <a:ext uri="{FF2B5EF4-FFF2-40B4-BE49-F238E27FC236}">
              <a16:creationId xmlns:a16="http://schemas.microsoft.com/office/drawing/2014/main" id="{2278AF48-48E6-496B-BBFF-00C5EB204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45720" cy="45720"/>
    <xdr:pic>
      <xdr:nvPicPr>
        <xdr:cNvPr id="718" name="Picture 717">
          <a:extLst>
            <a:ext uri="{FF2B5EF4-FFF2-40B4-BE49-F238E27FC236}">
              <a16:creationId xmlns:a16="http://schemas.microsoft.com/office/drawing/2014/main" id="{0B82B308-747D-42BC-BFDD-C39EDA78D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45720" cy="45720"/>
    <xdr:pic>
      <xdr:nvPicPr>
        <xdr:cNvPr id="719" name="Picture 718">
          <a:extLst>
            <a:ext uri="{FF2B5EF4-FFF2-40B4-BE49-F238E27FC236}">
              <a16:creationId xmlns:a16="http://schemas.microsoft.com/office/drawing/2014/main" id="{F65CAD7A-D226-45C1-A471-B5B2C01DF3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45720" cy="45720"/>
    <xdr:pic>
      <xdr:nvPicPr>
        <xdr:cNvPr id="720" name="Picture 719">
          <a:extLst>
            <a:ext uri="{FF2B5EF4-FFF2-40B4-BE49-F238E27FC236}">
              <a16:creationId xmlns:a16="http://schemas.microsoft.com/office/drawing/2014/main" id="{B8B15149-F129-4669-9348-8369F6ECF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45720" cy="45720"/>
    <xdr:pic>
      <xdr:nvPicPr>
        <xdr:cNvPr id="721" name="Picture 720">
          <a:extLst>
            <a:ext uri="{FF2B5EF4-FFF2-40B4-BE49-F238E27FC236}">
              <a16:creationId xmlns:a16="http://schemas.microsoft.com/office/drawing/2014/main" id="{F4A77A36-C706-4B2F-B1DD-04E0F8B647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45720" cy="45720"/>
    <xdr:pic>
      <xdr:nvPicPr>
        <xdr:cNvPr id="722" name="Picture 721">
          <a:extLst>
            <a:ext uri="{FF2B5EF4-FFF2-40B4-BE49-F238E27FC236}">
              <a16:creationId xmlns:a16="http://schemas.microsoft.com/office/drawing/2014/main" id="{1125B91B-2A20-4A2A-AE10-E7E4E3F69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45720" cy="45720"/>
    <xdr:pic>
      <xdr:nvPicPr>
        <xdr:cNvPr id="723" name="Picture 722">
          <a:extLst>
            <a:ext uri="{FF2B5EF4-FFF2-40B4-BE49-F238E27FC236}">
              <a16:creationId xmlns:a16="http://schemas.microsoft.com/office/drawing/2014/main" id="{23761669-CE9A-4E8B-AE96-59F675AC6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45720" cy="45720"/>
    <xdr:pic>
      <xdr:nvPicPr>
        <xdr:cNvPr id="724" name="Picture 723">
          <a:extLst>
            <a:ext uri="{FF2B5EF4-FFF2-40B4-BE49-F238E27FC236}">
              <a16:creationId xmlns:a16="http://schemas.microsoft.com/office/drawing/2014/main" id="{29E9928B-86ED-4FAE-8AA4-5800B5958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45720" cy="45720"/>
    <xdr:pic>
      <xdr:nvPicPr>
        <xdr:cNvPr id="725" name="Picture 724">
          <a:extLst>
            <a:ext uri="{FF2B5EF4-FFF2-40B4-BE49-F238E27FC236}">
              <a16:creationId xmlns:a16="http://schemas.microsoft.com/office/drawing/2014/main" id="{4978C0FA-3883-41C7-9398-D4AF8B8684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45720" cy="45720"/>
    <xdr:pic>
      <xdr:nvPicPr>
        <xdr:cNvPr id="726" name="Picture 725">
          <a:extLst>
            <a:ext uri="{FF2B5EF4-FFF2-40B4-BE49-F238E27FC236}">
              <a16:creationId xmlns:a16="http://schemas.microsoft.com/office/drawing/2014/main" id="{CC93872B-2674-47FD-A0D8-573E3CF36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45720" cy="45720"/>
    <xdr:pic>
      <xdr:nvPicPr>
        <xdr:cNvPr id="727" name="Picture 726">
          <a:extLst>
            <a:ext uri="{FF2B5EF4-FFF2-40B4-BE49-F238E27FC236}">
              <a16:creationId xmlns:a16="http://schemas.microsoft.com/office/drawing/2014/main" id="{89F99B27-3D83-4CA7-8679-A93DFE7CA3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45720" cy="45720"/>
    <xdr:pic>
      <xdr:nvPicPr>
        <xdr:cNvPr id="728" name="Picture 727">
          <a:extLst>
            <a:ext uri="{FF2B5EF4-FFF2-40B4-BE49-F238E27FC236}">
              <a16:creationId xmlns:a16="http://schemas.microsoft.com/office/drawing/2014/main" id="{AA9F1679-B9C5-4BCF-81B2-05643400C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45720" cy="45720"/>
    <xdr:pic>
      <xdr:nvPicPr>
        <xdr:cNvPr id="729" name="Picture 728">
          <a:extLst>
            <a:ext uri="{FF2B5EF4-FFF2-40B4-BE49-F238E27FC236}">
              <a16:creationId xmlns:a16="http://schemas.microsoft.com/office/drawing/2014/main" id="{372D3440-783C-4DE1-B66C-BB036C9DC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45720" cy="45720"/>
    <xdr:pic>
      <xdr:nvPicPr>
        <xdr:cNvPr id="730" name="Picture 729">
          <a:extLst>
            <a:ext uri="{FF2B5EF4-FFF2-40B4-BE49-F238E27FC236}">
              <a16:creationId xmlns:a16="http://schemas.microsoft.com/office/drawing/2014/main" id="{9F5368C5-1CA5-4D90-930E-D5FF68C41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45720" cy="45720"/>
    <xdr:pic>
      <xdr:nvPicPr>
        <xdr:cNvPr id="731" name="Picture 730">
          <a:extLst>
            <a:ext uri="{FF2B5EF4-FFF2-40B4-BE49-F238E27FC236}">
              <a16:creationId xmlns:a16="http://schemas.microsoft.com/office/drawing/2014/main" id="{06E8DE29-5D37-42F9-B55A-183654607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45720" cy="45720"/>
    <xdr:pic>
      <xdr:nvPicPr>
        <xdr:cNvPr id="732" name="Picture 731">
          <a:extLst>
            <a:ext uri="{FF2B5EF4-FFF2-40B4-BE49-F238E27FC236}">
              <a16:creationId xmlns:a16="http://schemas.microsoft.com/office/drawing/2014/main" id="{5B53983D-67E6-4612-AB0F-658EC7FFF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45720" cy="45720"/>
    <xdr:pic>
      <xdr:nvPicPr>
        <xdr:cNvPr id="733" name="Picture 732">
          <a:extLst>
            <a:ext uri="{FF2B5EF4-FFF2-40B4-BE49-F238E27FC236}">
              <a16:creationId xmlns:a16="http://schemas.microsoft.com/office/drawing/2014/main" id="{81C3B2A2-5D41-44C0-B1C1-B0B96F763F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45720" cy="45720"/>
    <xdr:pic>
      <xdr:nvPicPr>
        <xdr:cNvPr id="734" name="Picture 733">
          <a:extLst>
            <a:ext uri="{FF2B5EF4-FFF2-40B4-BE49-F238E27FC236}">
              <a16:creationId xmlns:a16="http://schemas.microsoft.com/office/drawing/2014/main" id="{5AB5BF17-1CCA-4286-8806-D37E531109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45720" cy="45720"/>
    <xdr:pic>
      <xdr:nvPicPr>
        <xdr:cNvPr id="735" name="Picture 734">
          <a:extLst>
            <a:ext uri="{FF2B5EF4-FFF2-40B4-BE49-F238E27FC236}">
              <a16:creationId xmlns:a16="http://schemas.microsoft.com/office/drawing/2014/main" id="{80B57FF8-17F1-4D91-8727-7FB8934E53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45720" cy="45720"/>
    <xdr:pic>
      <xdr:nvPicPr>
        <xdr:cNvPr id="736" name="Picture 735">
          <a:extLst>
            <a:ext uri="{FF2B5EF4-FFF2-40B4-BE49-F238E27FC236}">
              <a16:creationId xmlns:a16="http://schemas.microsoft.com/office/drawing/2014/main" id="{8373D664-6353-4A4F-A3DE-AF9AD726F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45720" cy="45720"/>
    <xdr:pic>
      <xdr:nvPicPr>
        <xdr:cNvPr id="737" name="Picture 736">
          <a:extLst>
            <a:ext uri="{FF2B5EF4-FFF2-40B4-BE49-F238E27FC236}">
              <a16:creationId xmlns:a16="http://schemas.microsoft.com/office/drawing/2014/main" id="{FE8295AE-09CD-4FC3-BF27-4C24383513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45720" cy="45720"/>
    <xdr:pic>
      <xdr:nvPicPr>
        <xdr:cNvPr id="738" name="Picture 737">
          <a:extLst>
            <a:ext uri="{FF2B5EF4-FFF2-40B4-BE49-F238E27FC236}">
              <a16:creationId xmlns:a16="http://schemas.microsoft.com/office/drawing/2014/main" id="{ECD7FDB6-5EF9-4E3B-8212-AE6430A5D0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45720" cy="45720"/>
    <xdr:pic>
      <xdr:nvPicPr>
        <xdr:cNvPr id="739" name="Picture 738">
          <a:extLst>
            <a:ext uri="{FF2B5EF4-FFF2-40B4-BE49-F238E27FC236}">
              <a16:creationId xmlns:a16="http://schemas.microsoft.com/office/drawing/2014/main" id="{B014FAC9-DA08-4604-935A-28D2C1EBD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45720" cy="45720"/>
    <xdr:pic>
      <xdr:nvPicPr>
        <xdr:cNvPr id="740" name="Picture 739">
          <a:extLst>
            <a:ext uri="{FF2B5EF4-FFF2-40B4-BE49-F238E27FC236}">
              <a16:creationId xmlns:a16="http://schemas.microsoft.com/office/drawing/2014/main" id="{F794721A-66FF-424D-ABBE-93BCDEDE4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45720" cy="45720"/>
    <xdr:pic>
      <xdr:nvPicPr>
        <xdr:cNvPr id="741" name="Picture 740">
          <a:extLst>
            <a:ext uri="{FF2B5EF4-FFF2-40B4-BE49-F238E27FC236}">
              <a16:creationId xmlns:a16="http://schemas.microsoft.com/office/drawing/2014/main" id="{76BB89A4-B0EB-402E-B258-AB06F4B646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45720" cy="45720"/>
    <xdr:pic>
      <xdr:nvPicPr>
        <xdr:cNvPr id="742" name="Picture 741">
          <a:extLst>
            <a:ext uri="{FF2B5EF4-FFF2-40B4-BE49-F238E27FC236}">
              <a16:creationId xmlns:a16="http://schemas.microsoft.com/office/drawing/2014/main" id="{10688060-B3D7-47A4-82EB-2464967E2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45720" cy="45720"/>
    <xdr:pic>
      <xdr:nvPicPr>
        <xdr:cNvPr id="743" name="Picture 742">
          <a:extLst>
            <a:ext uri="{FF2B5EF4-FFF2-40B4-BE49-F238E27FC236}">
              <a16:creationId xmlns:a16="http://schemas.microsoft.com/office/drawing/2014/main" id="{40A6DA2A-E824-4F64-9C0F-B9C4D8D18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45720" cy="45720"/>
    <xdr:pic>
      <xdr:nvPicPr>
        <xdr:cNvPr id="744" name="Picture 743">
          <a:extLst>
            <a:ext uri="{FF2B5EF4-FFF2-40B4-BE49-F238E27FC236}">
              <a16:creationId xmlns:a16="http://schemas.microsoft.com/office/drawing/2014/main" id="{0F20E378-A9B1-44BC-AB14-1C41AC0F7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45720" cy="45720"/>
    <xdr:pic>
      <xdr:nvPicPr>
        <xdr:cNvPr id="745" name="Picture 744">
          <a:extLst>
            <a:ext uri="{FF2B5EF4-FFF2-40B4-BE49-F238E27FC236}">
              <a16:creationId xmlns:a16="http://schemas.microsoft.com/office/drawing/2014/main" id="{6D75CB37-7B31-449A-A9E9-10F39F8DD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45720" cy="45720"/>
    <xdr:pic>
      <xdr:nvPicPr>
        <xdr:cNvPr id="746" name="Picture 745">
          <a:extLst>
            <a:ext uri="{FF2B5EF4-FFF2-40B4-BE49-F238E27FC236}">
              <a16:creationId xmlns:a16="http://schemas.microsoft.com/office/drawing/2014/main" id="{4C251B79-6CE3-4665-BE49-9C28AA798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45720" cy="45720"/>
    <xdr:pic>
      <xdr:nvPicPr>
        <xdr:cNvPr id="747" name="Picture 746">
          <a:extLst>
            <a:ext uri="{FF2B5EF4-FFF2-40B4-BE49-F238E27FC236}">
              <a16:creationId xmlns:a16="http://schemas.microsoft.com/office/drawing/2014/main" id="{0E161866-D757-4624-8749-6AB269585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45720" cy="45720"/>
    <xdr:pic>
      <xdr:nvPicPr>
        <xdr:cNvPr id="748" name="Picture 747">
          <a:extLst>
            <a:ext uri="{FF2B5EF4-FFF2-40B4-BE49-F238E27FC236}">
              <a16:creationId xmlns:a16="http://schemas.microsoft.com/office/drawing/2014/main" id="{8F52B198-AB14-45DA-BA65-9E74B2A94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45720" cy="45720"/>
    <xdr:pic>
      <xdr:nvPicPr>
        <xdr:cNvPr id="749" name="Picture 748">
          <a:extLst>
            <a:ext uri="{FF2B5EF4-FFF2-40B4-BE49-F238E27FC236}">
              <a16:creationId xmlns:a16="http://schemas.microsoft.com/office/drawing/2014/main" id="{6B86D40B-757E-4B37-A7FA-E4DB30F49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45720" cy="45720"/>
    <xdr:pic>
      <xdr:nvPicPr>
        <xdr:cNvPr id="750" name="Picture 749">
          <a:extLst>
            <a:ext uri="{FF2B5EF4-FFF2-40B4-BE49-F238E27FC236}">
              <a16:creationId xmlns:a16="http://schemas.microsoft.com/office/drawing/2014/main" id="{EE3FD2A4-49EB-4392-B3D1-CC82486AF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45720" cy="45720"/>
    <xdr:pic>
      <xdr:nvPicPr>
        <xdr:cNvPr id="751" name="Picture 750">
          <a:extLst>
            <a:ext uri="{FF2B5EF4-FFF2-40B4-BE49-F238E27FC236}">
              <a16:creationId xmlns:a16="http://schemas.microsoft.com/office/drawing/2014/main" id="{7A8C57B1-9AC7-421B-B2E6-698272CB5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45720" cy="45720"/>
    <xdr:pic>
      <xdr:nvPicPr>
        <xdr:cNvPr id="752" name="Picture 751">
          <a:extLst>
            <a:ext uri="{FF2B5EF4-FFF2-40B4-BE49-F238E27FC236}">
              <a16:creationId xmlns:a16="http://schemas.microsoft.com/office/drawing/2014/main" id="{987CCDEF-E8BD-420B-A8CD-D9D194055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45720" cy="45720"/>
    <xdr:pic>
      <xdr:nvPicPr>
        <xdr:cNvPr id="753" name="Picture 752">
          <a:extLst>
            <a:ext uri="{FF2B5EF4-FFF2-40B4-BE49-F238E27FC236}">
              <a16:creationId xmlns:a16="http://schemas.microsoft.com/office/drawing/2014/main" id="{AEC4E2DE-CBE5-4991-85CB-5065049AF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45720" cy="45720"/>
    <xdr:pic>
      <xdr:nvPicPr>
        <xdr:cNvPr id="754" name="Picture 753">
          <a:extLst>
            <a:ext uri="{FF2B5EF4-FFF2-40B4-BE49-F238E27FC236}">
              <a16:creationId xmlns:a16="http://schemas.microsoft.com/office/drawing/2014/main" id="{EAC1230F-7269-40BD-97A1-D5C8EF4DE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45720" cy="45720"/>
    <xdr:pic>
      <xdr:nvPicPr>
        <xdr:cNvPr id="755" name="Picture 754">
          <a:extLst>
            <a:ext uri="{FF2B5EF4-FFF2-40B4-BE49-F238E27FC236}">
              <a16:creationId xmlns:a16="http://schemas.microsoft.com/office/drawing/2014/main" id="{B139D3E6-81FF-47FF-B6FB-B43A3CF81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45720" cy="45720"/>
    <xdr:pic>
      <xdr:nvPicPr>
        <xdr:cNvPr id="756" name="Picture 755">
          <a:extLst>
            <a:ext uri="{FF2B5EF4-FFF2-40B4-BE49-F238E27FC236}">
              <a16:creationId xmlns:a16="http://schemas.microsoft.com/office/drawing/2014/main" id="{033AD2D0-98B4-4465-9C2F-E38077CAD1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45720" cy="45720"/>
    <xdr:pic>
      <xdr:nvPicPr>
        <xdr:cNvPr id="757" name="Picture 756">
          <a:extLst>
            <a:ext uri="{FF2B5EF4-FFF2-40B4-BE49-F238E27FC236}">
              <a16:creationId xmlns:a16="http://schemas.microsoft.com/office/drawing/2014/main" id="{F7C7B482-4579-4720-88F5-0312BF062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45720" cy="45720"/>
    <xdr:pic>
      <xdr:nvPicPr>
        <xdr:cNvPr id="758" name="Picture 757">
          <a:extLst>
            <a:ext uri="{FF2B5EF4-FFF2-40B4-BE49-F238E27FC236}">
              <a16:creationId xmlns:a16="http://schemas.microsoft.com/office/drawing/2014/main" id="{2DB3BF6B-449D-4171-87F9-4F0A0C74D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45720" cy="45720"/>
    <xdr:pic>
      <xdr:nvPicPr>
        <xdr:cNvPr id="759" name="Picture 758">
          <a:extLst>
            <a:ext uri="{FF2B5EF4-FFF2-40B4-BE49-F238E27FC236}">
              <a16:creationId xmlns:a16="http://schemas.microsoft.com/office/drawing/2014/main" id="{9DF02BB7-AB8A-4B27-95A8-E42640DE0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45720" cy="45720"/>
    <xdr:pic>
      <xdr:nvPicPr>
        <xdr:cNvPr id="760" name="Picture 759">
          <a:extLst>
            <a:ext uri="{FF2B5EF4-FFF2-40B4-BE49-F238E27FC236}">
              <a16:creationId xmlns:a16="http://schemas.microsoft.com/office/drawing/2014/main" id="{31F6EA3A-669E-4C3C-B98E-E5306099B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45720" cy="45720"/>
    <xdr:pic>
      <xdr:nvPicPr>
        <xdr:cNvPr id="761" name="Picture 760">
          <a:extLst>
            <a:ext uri="{FF2B5EF4-FFF2-40B4-BE49-F238E27FC236}">
              <a16:creationId xmlns:a16="http://schemas.microsoft.com/office/drawing/2014/main" id="{E410CA41-32C4-44A0-AC14-61FA3903F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45720" cy="45720"/>
    <xdr:pic>
      <xdr:nvPicPr>
        <xdr:cNvPr id="762" name="Picture 761">
          <a:extLst>
            <a:ext uri="{FF2B5EF4-FFF2-40B4-BE49-F238E27FC236}">
              <a16:creationId xmlns:a16="http://schemas.microsoft.com/office/drawing/2014/main" id="{54FF74EC-0BB4-4417-911A-0DEB71617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45720" cy="45720"/>
    <xdr:pic>
      <xdr:nvPicPr>
        <xdr:cNvPr id="763" name="Picture 762">
          <a:extLst>
            <a:ext uri="{FF2B5EF4-FFF2-40B4-BE49-F238E27FC236}">
              <a16:creationId xmlns:a16="http://schemas.microsoft.com/office/drawing/2014/main" id="{2E79D24C-0245-4A1C-B430-6A0BC9AFD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45720" cy="45720"/>
    <xdr:pic>
      <xdr:nvPicPr>
        <xdr:cNvPr id="764" name="Picture 763">
          <a:extLst>
            <a:ext uri="{FF2B5EF4-FFF2-40B4-BE49-F238E27FC236}">
              <a16:creationId xmlns:a16="http://schemas.microsoft.com/office/drawing/2014/main" id="{5370E286-ED66-4E08-859F-377EB4A004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45720" cy="45720"/>
    <xdr:pic>
      <xdr:nvPicPr>
        <xdr:cNvPr id="765" name="Picture 764">
          <a:extLst>
            <a:ext uri="{FF2B5EF4-FFF2-40B4-BE49-F238E27FC236}">
              <a16:creationId xmlns:a16="http://schemas.microsoft.com/office/drawing/2014/main" id="{798D9815-9844-40FF-9279-8A22531A8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45720" cy="45720"/>
    <xdr:pic>
      <xdr:nvPicPr>
        <xdr:cNvPr id="766" name="Picture 765">
          <a:extLst>
            <a:ext uri="{FF2B5EF4-FFF2-40B4-BE49-F238E27FC236}">
              <a16:creationId xmlns:a16="http://schemas.microsoft.com/office/drawing/2014/main" id="{5D2B7B7E-E302-4E74-91E1-5EAF06715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45720" cy="45720"/>
    <xdr:pic>
      <xdr:nvPicPr>
        <xdr:cNvPr id="767" name="Picture 766">
          <a:extLst>
            <a:ext uri="{FF2B5EF4-FFF2-40B4-BE49-F238E27FC236}">
              <a16:creationId xmlns:a16="http://schemas.microsoft.com/office/drawing/2014/main" id="{AE13F329-B34B-4569-8081-025974FF3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45720" cy="45720"/>
    <xdr:pic>
      <xdr:nvPicPr>
        <xdr:cNvPr id="768" name="Picture 767">
          <a:extLst>
            <a:ext uri="{FF2B5EF4-FFF2-40B4-BE49-F238E27FC236}">
              <a16:creationId xmlns:a16="http://schemas.microsoft.com/office/drawing/2014/main" id="{9C94647A-EB25-4083-9704-493A7212D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45720" cy="45720"/>
    <xdr:pic>
      <xdr:nvPicPr>
        <xdr:cNvPr id="769" name="Picture 768">
          <a:extLst>
            <a:ext uri="{FF2B5EF4-FFF2-40B4-BE49-F238E27FC236}">
              <a16:creationId xmlns:a16="http://schemas.microsoft.com/office/drawing/2014/main" id="{6889AA99-057B-472C-B8E5-E5BADFD8B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45720" cy="45720"/>
    <xdr:pic>
      <xdr:nvPicPr>
        <xdr:cNvPr id="770" name="Picture 769">
          <a:extLst>
            <a:ext uri="{FF2B5EF4-FFF2-40B4-BE49-F238E27FC236}">
              <a16:creationId xmlns:a16="http://schemas.microsoft.com/office/drawing/2014/main" id="{A2A3FB21-C5F7-4561-89A4-008E97D9A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45720" cy="45720"/>
    <xdr:pic>
      <xdr:nvPicPr>
        <xdr:cNvPr id="771" name="Picture 770">
          <a:extLst>
            <a:ext uri="{FF2B5EF4-FFF2-40B4-BE49-F238E27FC236}">
              <a16:creationId xmlns:a16="http://schemas.microsoft.com/office/drawing/2014/main" id="{9ADF31AA-F37B-483D-89E4-67D8D4DE4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45720" cy="45720"/>
    <xdr:pic>
      <xdr:nvPicPr>
        <xdr:cNvPr id="772" name="Picture 771">
          <a:extLst>
            <a:ext uri="{FF2B5EF4-FFF2-40B4-BE49-F238E27FC236}">
              <a16:creationId xmlns:a16="http://schemas.microsoft.com/office/drawing/2014/main" id="{0DE9F1DF-7B60-4785-A162-FB4B07181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45720" cy="45720"/>
    <xdr:pic>
      <xdr:nvPicPr>
        <xdr:cNvPr id="773" name="Picture 772">
          <a:extLst>
            <a:ext uri="{FF2B5EF4-FFF2-40B4-BE49-F238E27FC236}">
              <a16:creationId xmlns:a16="http://schemas.microsoft.com/office/drawing/2014/main" id="{7D9372E6-942C-49D8-BC44-F1C2CE370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45720" cy="45720"/>
    <xdr:pic>
      <xdr:nvPicPr>
        <xdr:cNvPr id="774" name="Picture 773">
          <a:extLst>
            <a:ext uri="{FF2B5EF4-FFF2-40B4-BE49-F238E27FC236}">
              <a16:creationId xmlns:a16="http://schemas.microsoft.com/office/drawing/2014/main" id="{72F26B99-D834-4F91-8707-B2D28A962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45720" cy="45720"/>
    <xdr:pic>
      <xdr:nvPicPr>
        <xdr:cNvPr id="775" name="Picture 774">
          <a:extLst>
            <a:ext uri="{FF2B5EF4-FFF2-40B4-BE49-F238E27FC236}">
              <a16:creationId xmlns:a16="http://schemas.microsoft.com/office/drawing/2014/main" id="{8B2D754B-F5CA-43E3-9835-2F5DA4C8B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45720" cy="45720"/>
    <xdr:pic>
      <xdr:nvPicPr>
        <xdr:cNvPr id="776" name="Picture 775">
          <a:extLst>
            <a:ext uri="{FF2B5EF4-FFF2-40B4-BE49-F238E27FC236}">
              <a16:creationId xmlns:a16="http://schemas.microsoft.com/office/drawing/2014/main" id="{173881E4-66D3-417E-A54C-ABB4D2970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45720" cy="45720"/>
    <xdr:pic>
      <xdr:nvPicPr>
        <xdr:cNvPr id="777" name="Picture 776">
          <a:extLst>
            <a:ext uri="{FF2B5EF4-FFF2-40B4-BE49-F238E27FC236}">
              <a16:creationId xmlns:a16="http://schemas.microsoft.com/office/drawing/2014/main" id="{F710E802-926B-4287-B46C-2192B7DB1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45720" cy="45720"/>
    <xdr:pic>
      <xdr:nvPicPr>
        <xdr:cNvPr id="778" name="Picture 777">
          <a:extLst>
            <a:ext uri="{FF2B5EF4-FFF2-40B4-BE49-F238E27FC236}">
              <a16:creationId xmlns:a16="http://schemas.microsoft.com/office/drawing/2014/main" id="{BF618A21-27BA-4E54-8645-09E8B91EF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45720" cy="45720"/>
    <xdr:pic>
      <xdr:nvPicPr>
        <xdr:cNvPr id="779" name="Picture 778">
          <a:extLst>
            <a:ext uri="{FF2B5EF4-FFF2-40B4-BE49-F238E27FC236}">
              <a16:creationId xmlns:a16="http://schemas.microsoft.com/office/drawing/2014/main" id="{378E9430-F1B1-4712-9A1B-7F737C87F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45720" cy="45720"/>
    <xdr:pic>
      <xdr:nvPicPr>
        <xdr:cNvPr id="780" name="Picture 779">
          <a:extLst>
            <a:ext uri="{FF2B5EF4-FFF2-40B4-BE49-F238E27FC236}">
              <a16:creationId xmlns:a16="http://schemas.microsoft.com/office/drawing/2014/main" id="{9C5FE8B8-DBB2-4AF4-9F73-002CFAA5B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45720" cy="45720"/>
    <xdr:pic>
      <xdr:nvPicPr>
        <xdr:cNvPr id="781" name="Picture 780">
          <a:extLst>
            <a:ext uri="{FF2B5EF4-FFF2-40B4-BE49-F238E27FC236}">
              <a16:creationId xmlns:a16="http://schemas.microsoft.com/office/drawing/2014/main" id="{4F79EF0B-9638-45D3-9AED-B9DE6CD9B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45720" cy="45720"/>
    <xdr:pic>
      <xdr:nvPicPr>
        <xdr:cNvPr id="782" name="Picture 781">
          <a:extLst>
            <a:ext uri="{FF2B5EF4-FFF2-40B4-BE49-F238E27FC236}">
              <a16:creationId xmlns:a16="http://schemas.microsoft.com/office/drawing/2014/main" id="{84D8E1BF-54CC-4C5C-A7F2-0FFA471C9C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45720" cy="45720"/>
    <xdr:pic>
      <xdr:nvPicPr>
        <xdr:cNvPr id="783" name="Picture 782">
          <a:extLst>
            <a:ext uri="{FF2B5EF4-FFF2-40B4-BE49-F238E27FC236}">
              <a16:creationId xmlns:a16="http://schemas.microsoft.com/office/drawing/2014/main" id="{7702E357-EEFC-4607-8188-CC566FC66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45720" cy="45720"/>
    <xdr:pic>
      <xdr:nvPicPr>
        <xdr:cNvPr id="784" name="Picture 783">
          <a:extLst>
            <a:ext uri="{FF2B5EF4-FFF2-40B4-BE49-F238E27FC236}">
              <a16:creationId xmlns:a16="http://schemas.microsoft.com/office/drawing/2014/main" id="{E8C68095-D17F-454B-903E-B2C760523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45720" cy="45720"/>
    <xdr:pic>
      <xdr:nvPicPr>
        <xdr:cNvPr id="785" name="Picture 784">
          <a:extLst>
            <a:ext uri="{FF2B5EF4-FFF2-40B4-BE49-F238E27FC236}">
              <a16:creationId xmlns:a16="http://schemas.microsoft.com/office/drawing/2014/main" id="{A978AD01-6237-4D14-9A28-B0F70AE6B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45720" cy="45720"/>
    <xdr:pic>
      <xdr:nvPicPr>
        <xdr:cNvPr id="786" name="Picture 785">
          <a:extLst>
            <a:ext uri="{FF2B5EF4-FFF2-40B4-BE49-F238E27FC236}">
              <a16:creationId xmlns:a16="http://schemas.microsoft.com/office/drawing/2014/main" id="{8184D78F-82A6-4C2A-8A86-5AF86D0251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45720" cy="45720"/>
    <xdr:pic>
      <xdr:nvPicPr>
        <xdr:cNvPr id="787" name="Picture 786">
          <a:extLst>
            <a:ext uri="{FF2B5EF4-FFF2-40B4-BE49-F238E27FC236}">
              <a16:creationId xmlns:a16="http://schemas.microsoft.com/office/drawing/2014/main" id="{0A236522-1B0F-4F2C-8CDB-FD1E0D580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45720" cy="45720"/>
    <xdr:pic>
      <xdr:nvPicPr>
        <xdr:cNvPr id="788" name="Picture 787">
          <a:extLst>
            <a:ext uri="{FF2B5EF4-FFF2-40B4-BE49-F238E27FC236}">
              <a16:creationId xmlns:a16="http://schemas.microsoft.com/office/drawing/2014/main" id="{D506663B-5AEC-4E3A-81E0-3A157FF06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45720" cy="45720"/>
    <xdr:pic>
      <xdr:nvPicPr>
        <xdr:cNvPr id="789" name="Picture 788">
          <a:extLst>
            <a:ext uri="{FF2B5EF4-FFF2-40B4-BE49-F238E27FC236}">
              <a16:creationId xmlns:a16="http://schemas.microsoft.com/office/drawing/2014/main" id="{C58FD89B-1353-45EC-812B-BD7D7AAAD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45720" cy="45720"/>
    <xdr:pic>
      <xdr:nvPicPr>
        <xdr:cNvPr id="790" name="Picture 789">
          <a:extLst>
            <a:ext uri="{FF2B5EF4-FFF2-40B4-BE49-F238E27FC236}">
              <a16:creationId xmlns:a16="http://schemas.microsoft.com/office/drawing/2014/main" id="{1984CD26-3BEC-4961-A5E0-9EBBB9B43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45720" cy="45720"/>
    <xdr:pic>
      <xdr:nvPicPr>
        <xdr:cNvPr id="791" name="Picture 790">
          <a:extLst>
            <a:ext uri="{FF2B5EF4-FFF2-40B4-BE49-F238E27FC236}">
              <a16:creationId xmlns:a16="http://schemas.microsoft.com/office/drawing/2014/main" id="{916A4C48-66AE-4A72-BA37-04477785D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45720" cy="45720"/>
    <xdr:pic>
      <xdr:nvPicPr>
        <xdr:cNvPr id="792" name="Picture 791">
          <a:extLst>
            <a:ext uri="{FF2B5EF4-FFF2-40B4-BE49-F238E27FC236}">
              <a16:creationId xmlns:a16="http://schemas.microsoft.com/office/drawing/2014/main" id="{FA65D83F-B6E2-4350-8158-1EC860230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45720" cy="45720"/>
    <xdr:pic>
      <xdr:nvPicPr>
        <xdr:cNvPr id="793" name="Picture 792">
          <a:extLst>
            <a:ext uri="{FF2B5EF4-FFF2-40B4-BE49-F238E27FC236}">
              <a16:creationId xmlns:a16="http://schemas.microsoft.com/office/drawing/2014/main" id="{09DEF8D0-098B-4B6E-B7D9-8CC516399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45720" cy="45720"/>
    <xdr:pic>
      <xdr:nvPicPr>
        <xdr:cNvPr id="794" name="Picture 793">
          <a:extLst>
            <a:ext uri="{FF2B5EF4-FFF2-40B4-BE49-F238E27FC236}">
              <a16:creationId xmlns:a16="http://schemas.microsoft.com/office/drawing/2014/main" id="{2864604C-3D52-4B94-B9B9-B49DAC3D0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45720" cy="45720"/>
    <xdr:pic>
      <xdr:nvPicPr>
        <xdr:cNvPr id="795" name="Picture 794">
          <a:extLst>
            <a:ext uri="{FF2B5EF4-FFF2-40B4-BE49-F238E27FC236}">
              <a16:creationId xmlns:a16="http://schemas.microsoft.com/office/drawing/2014/main" id="{6E3E49CE-77F9-402D-9734-440FFBC82D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45720" cy="45720"/>
    <xdr:pic>
      <xdr:nvPicPr>
        <xdr:cNvPr id="796" name="Picture 795">
          <a:extLst>
            <a:ext uri="{FF2B5EF4-FFF2-40B4-BE49-F238E27FC236}">
              <a16:creationId xmlns:a16="http://schemas.microsoft.com/office/drawing/2014/main" id="{2F5F0E4E-725B-4D97-A4A0-2AEBD4C6BB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45720" cy="45720"/>
    <xdr:pic>
      <xdr:nvPicPr>
        <xdr:cNvPr id="797" name="Picture 796">
          <a:extLst>
            <a:ext uri="{FF2B5EF4-FFF2-40B4-BE49-F238E27FC236}">
              <a16:creationId xmlns:a16="http://schemas.microsoft.com/office/drawing/2014/main" id="{03D4C5CF-C28E-46FF-973F-8386513151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45720" cy="45720"/>
    <xdr:pic>
      <xdr:nvPicPr>
        <xdr:cNvPr id="798" name="Picture 797">
          <a:extLst>
            <a:ext uri="{FF2B5EF4-FFF2-40B4-BE49-F238E27FC236}">
              <a16:creationId xmlns:a16="http://schemas.microsoft.com/office/drawing/2014/main" id="{AFEC312A-A775-4553-9F36-3A997388B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45720" cy="45720"/>
    <xdr:pic>
      <xdr:nvPicPr>
        <xdr:cNvPr id="799" name="Picture 798">
          <a:extLst>
            <a:ext uri="{FF2B5EF4-FFF2-40B4-BE49-F238E27FC236}">
              <a16:creationId xmlns:a16="http://schemas.microsoft.com/office/drawing/2014/main" id="{1C4E2224-F0C8-46BC-855A-F1358EC86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45720" cy="45720"/>
    <xdr:pic>
      <xdr:nvPicPr>
        <xdr:cNvPr id="800" name="Picture 799">
          <a:extLst>
            <a:ext uri="{FF2B5EF4-FFF2-40B4-BE49-F238E27FC236}">
              <a16:creationId xmlns:a16="http://schemas.microsoft.com/office/drawing/2014/main" id="{4DD535A6-9D3B-400B-B3A0-1666785BE6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45720" cy="45720"/>
    <xdr:pic>
      <xdr:nvPicPr>
        <xdr:cNvPr id="801" name="Picture 800">
          <a:extLst>
            <a:ext uri="{FF2B5EF4-FFF2-40B4-BE49-F238E27FC236}">
              <a16:creationId xmlns:a16="http://schemas.microsoft.com/office/drawing/2014/main" id="{3993A8D5-F818-4988-B401-C2C8313FB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45720" cy="45720"/>
    <xdr:pic>
      <xdr:nvPicPr>
        <xdr:cNvPr id="802" name="Picture 801">
          <a:extLst>
            <a:ext uri="{FF2B5EF4-FFF2-40B4-BE49-F238E27FC236}">
              <a16:creationId xmlns:a16="http://schemas.microsoft.com/office/drawing/2014/main" id="{24FD3A78-D8FB-40AB-9A76-89D2FAA8B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45720" cy="45720"/>
    <xdr:pic>
      <xdr:nvPicPr>
        <xdr:cNvPr id="803" name="Picture 802">
          <a:extLst>
            <a:ext uri="{FF2B5EF4-FFF2-40B4-BE49-F238E27FC236}">
              <a16:creationId xmlns:a16="http://schemas.microsoft.com/office/drawing/2014/main" id="{3B595D29-5D2E-4462-9CC0-A265904E5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45720" cy="45720"/>
    <xdr:pic>
      <xdr:nvPicPr>
        <xdr:cNvPr id="804" name="Picture 803">
          <a:extLst>
            <a:ext uri="{FF2B5EF4-FFF2-40B4-BE49-F238E27FC236}">
              <a16:creationId xmlns:a16="http://schemas.microsoft.com/office/drawing/2014/main" id="{69BA9565-46FF-4B70-8C54-DDCB98AB3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45720" cy="45720"/>
    <xdr:pic>
      <xdr:nvPicPr>
        <xdr:cNvPr id="805" name="Picture 804">
          <a:extLst>
            <a:ext uri="{FF2B5EF4-FFF2-40B4-BE49-F238E27FC236}">
              <a16:creationId xmlns:a16="http://schemas.microsoft.com/office/drawing/2014/main" id="{F93B6662-3298-4870-8F4C-A6FBE84A8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45720" cy="45720"/>
    <xdr:pic>
      <xdr:nvPicPr>
        <xdr:cNvPr id="806" name="Picture 805">
          <a:extLst>
            <a:ext uri="{FF2B5EF4-FFF2-40B4-BE49-F238E27FC236}">
              <a16:creationId xmlns:a16="http://schemas.microsoft.com/office/drawing/2014/main" id="{649A6A77-C064-4A53-9292-CE62C51EE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45720" cy="45720"/>
    <xdr:pic>
      <xdr:nvPicPr>
        <xdr:cNvPr id="807" name="Picture 806">
          <a:extLst>
            <a:ext uri="{FF2B5EF4-FFF2-40B4-BE49-F238E27FC236}">
              <a16:creationId xmlns:a16="http://schemas.microsoft.com/office/drawing/2014/main" id="{E593A17B-9296-448D-ABB2-652D2E362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45720" cy="45720"/>
    <xdr:pic>
      <xdr:nvPicPr>
        <xdr:cNvPr id="808" name="Picture 807">
          <a:extLst>
            <a:ext uri="{FF2B5EF4-FFF2-40B4-BE49-F238E27FC236}">
              <a16:creationId xmlns:a16="http://schemas.microsoft.com/office/drawing/2014/main" id="{15702F6D-6066-488D-A5A5-A2413DA02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45720" cy="45720"/>
    <xdr:pic>
      <xdr:nvPicPr>
        <xdr:cNvPr id="809" name="Picture 808">
          <a:extLst>
            <a:ext uri="{FF2B5EF4-FFF2-40B4-BE49-F238E27FC236}">
              <a16:creationId xmlns:a16="http://schemas.microsoft.com/office/drawing/2014/main" id="{ADD2553B-0FC7-4627-BC38-2021EE797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45720" cy="45720"/>
    <xdr:pic>
      <xdr:nvPicPr>
        <xdr:cNvPr id="810" name="Picture 809">
          <a:extLst>
            <a:ext uri="{FF2B5EF4-FFF2-40B4-BE49-F238E27FC236}">
              <a16:creationId xmlns:a16="http://schemas.microsoft.com/office/drawing/2014/main" id="{AB87C7E3-7514-41A4-8241-654933B1F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45720" cy="45720"/>
    <xdr:pic>
      <xdr:nvPicPr>
        <xdr:cNvPr id="811" name="Picture 810">
          <a:extLst>
            <a:ext uri="{FF2B5EF4-FFF2-40B4-BE49-F238E27FC236}">
              <a16:creationId xmlns:a16="http://schemas.microsoft.com/office/drawing/2014/main" id="{7CCCE7E8-8196-4E6B-AC87-853DBE7B9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45720" cy="45720"/>
    <xdr:pic>
      <xdr:nvPicPr>
        <xdr:cNvPr id="812" name="Picture 811">
          <a:extLst>
            <a:ext uri="{FF2B5EF4-FFF2-40B4-BE49-F238E27FC236}">
              <a16:creationId xmlns:a16="http://schemas.microsoft.com/office/drawing/2014/main" id="{FC295F2F-D6AA-40F1-8DB6-016DC5B4BE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45720" cy="45720"/>
    <xdr:pic>
      <xdr:nvPicPr>
        <xdr:cNvPr id="813" name="Picture 812">
          <a:extLst>
            <a:ext uri="{FF2B5EF4-FFF2-40B4-BE49-F238E27FC236}">
              <a16:creationId xmlns:a16="http://schemas.microsoft.com/office/drawing/2014/main" id="{33B85A23-C61C-44C7-9E05-B63099D5F2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45720" cy="45720"/>
    <xdr:pic>
      <xdr:nvPicPr>
        <xdr:cNvPr id="814" name="Picture 813">
          <a:extLst>
            <a:ext uri="{FF2B5EF4-FFF2-40B4-BE49-F238E27FC236}">
              <a16:creationId xmlns:a16="http://schemas.microsoft.com/office/drawing/2014/main" id="{A3A5549D-C6B9-4D5F-B24E-95A130B58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45720" cy="45720"/>
    <xdr:pic>
      <xdr:nvPicPr>
        <xdr:cNvPr id="815" name="Picture 814">
          <a:extLst>
            <a:ext uri="{FF2B5EF4-FFF2-40B4-BE49-F238E27FC236}">
              <a16:creationId xmlns:a16="http://schemas.microsoft.com/office/drawing/2014/main" id="{68185718-1503-4E39-B4D2-204CEAB64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45720" cy="45720"/>
    <xdr:pic>
      <xdr:nvPicPr>
        <xdr:cNvPr id="816" name="Picture 815">
          <a:extLst>
            <a:ext uri="{FF2B5EF4-FFF2-40B4-BE49-F238E27FC236}">
              <a16:creationId xmlns:a16="http://schemas.microsoft.com/office/drawing/2014/main" id="{5D0E975A-D5C3-44D5-95BC-A0B9D9CEC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45720" cy="45720"/>
    <xdr:pic>
      <xdr:nvPicPr>
        <xdr:cNvPr id="817" name="Picture 816">
          <a:extLst>
            <a:ext uri="{FF2B5EF4-FFF2-40B4-BE49-F238E27FC236}">
              <a16:creationId xmlns:a16="http://schemas.microsoft.com/office/drawing/2014/main" id="{81566060-9D8C-4F2B-B3F4-953D54421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45720" cy="45720"/>
    <xdr:pic>
      <xdr:nvPicPr>
        <xdr:cNvPr id="818" name="Picture 817">
          <a:extLst>
            <a:ext uri="{FF2B5EF4-FFF2-40B4-BE49-F238E27FC236}">
              <a16:creationId xmlns:a16="http://schemas.microsoft.com/office/drawing/2014/main" id="{C25A48AD-4157-4A5B-BCB3-A7F1460A6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45720" cy="45720"/>
    <xdr:pic>
      <xdr:nvPicPr>
        <xdr:cNvPr id="819" name="Picture 818">
          <a:extLst>
            <a:ext uri="{FF2B5EF4-FFF2-40B4-BE49-F238E27FC236}">
              <a16:creationId xmlns:a16="http://schemas.microsoft.com/office/drawing/2014/main" id="{FA69ED1C-6F06-4A91-BDD6-2C50CBAAA5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45720" cy="45720"/>
    <xdr:pic>
      <xdr:nvPicPr>
        <xdr:cNvPr id="820" name="Picture 819">
          <a:extLst>
            <a:ext uri="{FF2B5EF4-FFF2-40B4-BE49-F238E27FC236}">
              <a16:creationId xmlns:a16="http://schemas.microsoft.com/office/drawing/2014/main" id="{00AE43EA-581E-4B8A-81AB-9EDCA43112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45720" cy="45720"/>
    <xdr:pic>
      <xdr:nvPicPr>
        <xdr:cNvPr id="821" name="Picture 820">
          <a:extLst>
            <a:ext uri="{FF2B5EF4-FFF2-40B4-BE49-F238E27FC236}">
              <a16:creationId xmlns:a16="http://schemas.microsoft.com/office/drawing/2014/main" id="{8F35B045-E91F-4B13-905D-4F0AF4630F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45720" cy="45720"/>
    <xdr:pic>
      <xdr:nvPicPr>
        <xdr:cNvPr id="822" name="Picture 821">
          <a:extLst>
            <a:ext uri="{FF2B5EF4-FFF2-40B4-BE49-F238E27FC236}">
              <a16:creationId xmlns:a16="http://schemas.microsoft.com/office/drawing/2014/main" id="{CFBF6641-8BB9-46D5-9F1F-81A2E4498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45720" cy="45720"/>
    <xdr:pic>
      <xdr:nvPicPr>
        <xdr:cNvPr id="823" name="Picture 822">
          <a:extLst>
            <a:ext uri="{FF2B5EF4-FFF2-40B4-BE49-F238E27FC236}">
              <a16:creationId xmlns:a16="http://schemas.microsoft.com/office/drawing/2014/main" id="{208C0E1B-2537-4CA1-970C-9549CF7D0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45720" cy="45720"/>
    <xdr:pic>
      <xdr:nvPicPr>
        <xdr:cNvPr id="824" name="Picture 823">
          <a:extLst>
            <a:ext uri="{FF2B5EF4-FFF2-40B4-BE49-F238E27FC236}">
              <a16:creationId xmlns:a16="http://schemas.microsoft.com/office/drawing/2014/main" id="{F467D3F0-15A9-477A-ADAA-E09EE6D24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45720" cy="45720"/>
    <xdr:pic>
      <xdr:nvPicPr>
        <xdr:cNvPr id="825" name="Picture 824">
          <a:extLst>
            <a:ext uri="{FF2B5EF4-FFF2-40B4-BE49-F238E27FC236}">
              <a16:creationId xmlns:a16="http://schemas.microsoft.com/office/drawing/2014/main" id="{56B30D3B-4BEA-439F-90C4-CDFEF6572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45720" cy="45720"/>
    <xdr:pic>
      <xdr:nvPicPr>
        <xdr:cNvPr id="826" name="Picture 825">
          <a:extLst>
            <a:ext uri="{FF2B5EF4-FFF2-40B4-BE49-F238E27FC236}">
              <a16:creationId xmlns:a16="http://schemas.microsoft.com/office/drawing/2014/main" id="{B251C4D9-92AE-4F7A-A18B-6EE23F9E39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45720" cy="45720"/>
    <xdr:pic>
      <xdr:nvPicPr>
        <xdr:cNvPr id="827" name="Picture 826">
          <a:extLst>
            <a:ext uri="{FF2B5EF4-FFF2-40B4-BE49-F238E27FC236}">
              <a16:creationId xmlns:a16="http://schemas.microsoft.com/office/drawing/2014/main" id="{00449B9A-03B6-4748-A20A-64DC51D91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45720" cy="45720"/>
    <xdr:pic>
      <xdr:nvPicPr>
        <xdr:cNvPr id="828" name="Picture 827">
          <a:extLst>
            <a:ext uri="{FF2B5EF4-FFF2-40B4-BE49-F238E27FC236}">
              <a16:creationId xmlns:a16="http://schemas.microsoft.com/office/drawing/2014/main" id="{86510A7B-4205-4719-9080-34FE60767F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45720" cy="45720"/>
    <xdr:pic>
      <xdr:nvPicPr>
        <xdr:cNvPr id="829" name="Picture 828">
          <a:extLst>
            <a:ext uri="{FF2B5EF4-FFF2-40B4-BE49-F238E27FC236}">
              <a16:creationId xmlns:a16="http://schemas.microsoft.com/office/drawing/2014/main" id="{35C75A8B-C43A-4668-99BA-E19AECAE5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45720" cy="45720"/>
    <xdr:pic>
      <xdr:nvPicPr>
        <xdr:cNvPr id="830" name="Picture 829">
          <a:extLst>
            <a:ext uri="{FF2B5EF4-FFF2-40B4-BE49-F238E27FC236}">
              <a16:creationId xmlns:a16="http://schemas.microsoft.com/office/drawing/2014/main" id="{7F8C1A88-0219-4DB8-9EDC-EEF01018FD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45720" cy="45720"/>
    <xdr:pic>
      <xdr:nvPicPr>
        <xdr:cNvPr id="831" name="Picture 830">
          <a:extLst>
            <a:ext uri="{FF2B5EF4-FFF2-40B4-BE49-F238E27FC236}">
              <a16:creationId xmlns:a16="http://schemas.microsoft.com/office/drawing/2014/main" id="{1A8C1085-E1BC-4BC1-B1C9-9559AEC1A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45720" cy="45720"/>
    <xdr:pic>
      <xdr:nvPicPr>
        <xdr:cNvPr id="832" name="Picture 831">
          <a:extLst>
            <a:ext uri="{FF2B5EF4-FFF2-40B4-BE49-F238E27FC236}">
              <a16:creationId xmlns:a16="http://schemas.microsoft.com/office/drawing/2014/main" id="{03E41C74-B7E4-4D8E-B4FC-B502CB77FF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45720" cy="45720"/>
    <xdr:pic>
      <xdr:nvPicPr>
        <xdr:cNvPr id="833" name="Picture 832">
          <a:extLst>
            <a:ext uri="{FF2B5EF4-FFF2-40B4-BE49-F238E27FC236}">
              <a16:creationId xmlns:a16="http://schemas.microsoft.com/office/drawing/2014/main" id="{BF1867FE-9717-46EB-B7AD-D3102E282D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45720" cy="45720"/>
    <xdr:pic>
      <xdr:nvPicPr>
        <xdr:cNvPr id="834" name="Picture 833">
          <a:extLst>
            <a:ext uri="{FF2B5EF4-FFF2-40B4-BE49-F238E27FC236}">
              <a16:creationId xmlns:a16="http://schemas.microsoft.com/office/drawing/2014/main" id="{04C97DB7-ECC0-47B3-9170-F1F2B05DF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45720" cy="45720"/>
    <xdr:pic>
      <xdr:nvPicPr>
        <xdr:cNvPr id="835" name="Picture 834">
          <a:extLst>
            <a:ext uri="{FF2B5EF4-FFF2-40B4-BE49-F238E27FC236}">
              <a16:creationId xmlns:a16="http://schemas.microsoft.com/office/drawing/2014/main" id="{B47C94C1-68B5-462F-85B1-2038E8939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45720" cy="45720"/>
    <xdr:pic>
      <xdr:nvPicPr>
        <xdr:cNvPr id="836" name="Picture 835">
          <a:extLst>
            <a:ext uri="{FF2B5EF4-FFF2-40B4-BE49-F238E27FC236}">
              <a16:creationId xmlns:a16="http://schemas.microsoft.com/office/drawing/2014/main" id="{DD707F70-7F04-4156-8514-556CFC3200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45720" cy="45720"/>
    <xdr:pic>
      <xdr:nvPicPr>
        <xdr:cNvPr id="837" name="Picture 836">
          <a:extLst>
            <a:ext uri="{FF2B5EF4-FFF2-40B4-BE49-F238E27FC236}">
              <a16:creationId xmlns:a16="http://schemas.microsoft.com/office/drawing/2014/main" id="{784561F7-B8B3-4FA0-8A71-C9131E6CF7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45720" cy="45720"/>
    <xdr:pic>
      <xdr:nvPicPr>
        <xdr:cNvPr id="838" name="Picture 837">
          <a:extLst>
            <a:ext uri="{FF2B5EF4-FFF2-40B4-BE49-F238E27FC236}">
              <a16:creationId xmlns:a16="http://schemas.microsoft.com/office/drawing/2014/main" id="{D0EAC1EF-5770-4F60-8ED9-A4F53C280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45720" cy="45720"/>
    <xdr:pic>
      <xdr:nvPicPr>
        <xdr:cNvPr id="839" name="Picture 838">
          <a:extLst>
            <a:ext uri="{FF2B5EF4-FFF2-40B4-BE49-F238E27FC236}">
              <a16:creationId xmlns:a16="http://schemas.microsoft.com/office/drawing/2014/main" id="{4F4B5622-A80F-4B36-98CB-D846FEC1A8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45720" cy="45720"/>
    <xdr:pic>
      <xdr:nvPicPr>
        <xdr:cNvPr id="840" name="Picture 839">
          <a:extLst>
            <a:ext uri="{FF2B5EF4-FFF2-40B4-BE49-F238E27FC236}">
              <a16:creationId xmlns:a16="http://schemas.microsoft.com/office/drawing/2014/main" id="{E3804C46-DFD8-4BE6-902C-FFC8C101A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45720" cy="45720"/>
    <xdr:pic>
      <xdr:nvPicPr>
        <xdr:cNvPr id="841" name="Picture 840">
          <a:extLst>
            <a:ext uri="{FF2B5EF4-FFF2-40B4-BE49-F238E27FC236}">
              <a16:creationId xmlns:a16="http://schemas.microsoft.com/office/drawing/2014/main" id="{3827516D-2781-4C3C-86DA-7E1ECE193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45720" cy="45720"/>
    <xdr:pic>
      <xdr:nvPicPr>
        <xdr:cNvPr id="842" name="Picture 841">
          <a:extLst>
            <a:ext uri="{FF2B5EF4-FFF2-40B4-BE49-F238E27FC236}">
              <a16:creationId xmlns:a16="http://schemas.microsoft.com/office/drawing/2014/main" id="{3B0B4A4D-BFD0-499D-8E90-3B579EE69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45720" cy="45720"/>
    <xdr:pic>
      <xdr:nvPicPr>
        <xdr:cNvPr id="843" name="Picture 842">
          <a:extLst>
            <a:ext uri="{FF2B5EF4-FFF2-40B4-BE49-F238E27FC236}">
              <a16:creationId xmlns:a16="http://schemas.microsoft.com/office/drawing/2014/main" id="{3B8F4956-FABF-4E61-AAC0-87D658445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45720" cy="45720"/>
    <xdr:pic>
      <xdr:nvPicPr>
        <xdr:cNvPr id="844" name="Picture 843">
          <a:extLst>
            <a:ext uri="{FF2B5EF4-FFF2-40B4-BE49-F238E27FC236}">
              <a16:creationId xmlns:a16="http://schemas.microsoft.com/office/drawing/2014/main" id="{6068AA34-1985-471C-911E-BB9AA665BB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45720" cy="45720"/>
    <xdr:pic>
      <xdr:nvPicPr>
        <xdr:cNvPr id="845" name="Picture 844">
          <a:extLst>
            <a:ext uri="{FF2B5EF4-FFF2-40B4-BE49-F238E27FC236}">
              <a16:creationId xmlns:a16="http://schemas.microsoft.com/office/drawing/2014/main" id="{8B728399-7B96-44E5-A3CC-D53639F3C2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45720" cy="45720"/>
    <xdr:pic>
      <xdr:nvPicPr>
        <xdr:cNvPr id="846" name="Picture 845">
          <a:extLst>
            <a:ext uri="{FF2B5EF4-FFF2-40B4-BE49-F238E27FC236}">
              <a16:creationId xmlns:a16="http://schemas.microsoft.com/office/drawing/2014/main" id="{06D31486-F3E3-463A-B702-437FEE44B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45720" cy="45720"/>
    <xdr:pic>
      <xdr:nvPicPr>
        <xdr:cNvPr id="847" name="Picture 846">
          <a:extLst>
            <a:ext uri="{FF2B5EF4-FFF2-40B4-BE49-F238E27FC236}">
              <a16:creationId xmlns:a16="http://schemas.microsoft.com/office/drawing/2014/main" id="{19E9B296-8FF6-4FB9-969B-5FEFFED35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45720" cy="45720"/>
    <xdr:pic>
      <xdr:nvPicPr>
        <xdr:cNvPr id="848" name="Picture 847">
          <a:extLst>
            <a:ext uri="{FF2B5EF4-FFF2-40B4-BE49-F238E27FC236}">
              <a16:creationId xmlns:a16="http://schemas.microsoft.com/office/drawing/2014/main" id="{73C9C613-9C8A-4B44-9CFC-13D0BA099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45720" cy="45720"/>
    <xdr:pic>
      <xdr:nvPicPr>
        <xdr:cNvPr id="849" name="Picture 848">
          <a:extLst>
            <a:ext uri="{FF2B5EF4-FFF2-40B4-BE49-F238E27FC236}">
              <a16:creationId xmlns:a16="http://schemas.microsoft.com/office/drawing/2014/main" id="{2E7D3041-5A42-44E2-A11A-F941398CF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45720" cy="45720"/>
    <xdr:pic>
      <xdr:nvPicPr>
        <xdr:cNvPr id="850" name="Picture 849">
          <a:extLst>
            <a:ext uri="{FF2B5EF4-FFF2-40B4-BE49-F238E27FC236}">
              <a16:creationId xmlns:a16="http://schemas.microsoft.com/office/drawing/2014/main" id="{A7BE0593-AAC1-4F0B-BFF9-9F0282A20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45720" cy="45720"/>
    <xdr:pic>
      <xdr:nvPicPr>
        <xdr:cNvPr id="851" name="Picture 850">
          <a:extLst>
            <a:ext uri="{FF2B5EF4-FFF2-40B4-BE49-F238E27FC236}">
              <a16:creationId xmlns:a16="http://schemas.microsoft.com/office/drawing/2014/main" id="{0F3AF7E0-31C1-44F8-B79A-6BABA6F74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45720" cy="45720"/>
    <xdr:pic>
      <xdr:nvPicPr>
        <xdr:cNvPr id="852" name="Picture 851">
          <a:extLst>
            <a:ext uri="{FF2B5EF4-FFF2-40B4-BE49-F238E27FC236}">
              <a16:creationId xmlns:a16="http://schemas.microsoft.com/office/drawing/2014/main" id="{CB6A106C-90C2-4C3F-86C6-5BCF60FA0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45720" cy="45720"/>
    <xdr:pic>
      <xdr:nvPicPr>
        <xdr:cNvPr id="853" name="Picture 852">
          <a:extLst>
            <a:ext uri="{FF2B5EF4-FFF2-40B4-BE49-F238E27FC236}">
              <a16:creationId xmlns:a16="http://schemas.microsoft.com/office/drawing/2014/main" id="{B7EAC5FD-0176-4BA2-8029-619B6F0643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45720" cy="45720"/>
    <xdr:pic>
      <xdr:nvPicPr>
        <xdr:cNvPr id="854" name="Picture 853">
          <a:extLst>
            <a:ext uri="{FF2B5EF4-FFF2-40B4-BE49-F238E27FC236}">
              <a16:creationId xmlns:a16="http://schemas.microsoft.com/office/drawing/2014/main" id="{B41D479B-193E-4656-9CDE-62A82C170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45720" cy="45720"/>
    <xdr:pic>
      <xdr:nvPicPr>
        <xdr:cNvPr id="855" name="Picture 854">
          <a:extLst>
            <a:ext uri="{FF2B5EF4-FFF2-40B4-BE49-F238E27FC236}">
              <a16:creationId xmlns:a16="http://schemas.microsoft.com/office/drawing/2014/main" id="{66B65798-1B92-4989-A629-BF0685344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45720" cy="45720"/>
    <xdr:pic>
      <xdr:nvPicPr>
        <xdr:cNvPr id="856" name="Picture 855">
          <a:extLst>
            <a:ext uri="{FF2B5EF4-FFF2-40B4-BE49-F238E27FC236}">
              <a16:creationId xmlns:a16="http://schemas.microsoft.com/office/drawing/2014/main" id="{B2BDCA1D-F646-4D24-9E6F-F90836711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45720" cy="45720"/>
    <xdr:pic>
      <xdr:nvPicPr>
        <xdr:cNvPr id="857" name="Picture 856">
          <a:extLst>
            <a:ext uri="{FF2B5EF4-FFF2-40B4-BE49-F238E27FC236}">
              <a16:creationId xmlns:a16="http://schemas.microsoft.com/office/drawing/2014/main" id="{CA3BD114-51F1-4E92-8F76-4EE4527FC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45720" cy="45720"/>
    <xdr:pic>
      <xdr:nvPicPr>
        <xdr:cNvPr id="858" name="Picture 857">
          <a:extLst>
            <a:ext uri="{FF2B5EF4-FFF2-40B4-BE49-F238E27FC236}">
              <a16:creationId xmlns:a16="http://schemas.microsoft.com/office/drawing/2014/main" id="{BF253C1F-7C07-499B-923F-F791ADAAD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45720" cy="45720"/>
    <xdr:pic>
      <xdr:nvPicPr>
        <xdr:cNvPr id="859" name="Picture 858">
          <a:extLst>
            <a:ext uri="{FF2B5EF4-FFF2-40B4-BE49-F238E27FC236}">
              <a16:creationId xmlns:a16="http://schemas.microsoft.com/office/drawing/2014/main" id="{DCC00FBA-4734-426F-9AC5-C9DCBA4AF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45720" cy="45720"/>
    <xdr:pic>
      <xdr:nvPicPr>
        <xdr:cNvPr id="860" name="Picture 859">
          <a:extLst>
            <a:ext uri="{FF2B5EF4-FFF2-40B4-BE49-F238E27FC236}">
              <a16:creationId xmlns:a16="http://schemas.microsoft.com/office/drawing/2014/main" id="{8E9D6BA9-96F0-41E7-9403-D618117AC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45720" cy="45720"/>
    <xdr:pic>
      <xdr:nvPicPr>
        <xdr:cNvPr id="861" name="Picture 860">
          <a:extLst>
            <a:ext uri="{FF2B5EF4-FFF2-40B4-BE49-F238E27FC236}">
              <a16:creationId xmlns:a16="http://schemas.microsoft.com/office/drawing/2014/main" id="{F5DC0E31-F4AD-41B3-9025-D1B587BAB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45720" cy="45720"/>
    <xdr:pic>
      <xdr:nvPicPr>
        <xdr:cNvPr id="862" name="Picture 861">
          <a:extLst>
            <a:ext uri="{FF2B5EF4-FFF2-40B4-BE49-F238E27FC236}">
              <a16:creationId xmlns:a16="http://schemas.microsoft.com/office/drawing/2014/main" id="{E940610E-F26F-4DE1-A96D-3C78CB79A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45720" cy="45720"/>
    <xdr:pic>
      <xdr:nvPicPr>
        <xdr:cNvPr id="863" name="Picture 862">
          <a:extLst>
            <a:ext uri="{FF2B5EF4-FFF2-40B4-BE49-F238E27FC236}">
              <a16:creationId xmlns:a16="http://schemas.microsoft.com/office/drawing/2014/main" id="{4461C737-B178-4D17-A530-2C214ED3B0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45720" cy="45720"/>
    <xdr:pic>
      <xdr:nvPicPr>
        <xdr:cNvPr id="864" name="Picture 863">
          <a:extLst>
            <a:ext uri="{FF2B5EF4-FFF2-40B4-BE49-F238E27FC236}">
              <a16:creationId xmlns:a16="http://schemas.microsoft.com/office/drawing/2014/main" id="{CBA2D3E0-BE65-41F9-879C-AD41295D9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45720" cy="45720"/>
    <xdr:pic>
      <xdr:nvPicPr>
        <xdr:cNvPr id="865" name="Picture 864">
          <a:extLst>
            <a:ext uri="{FF2B5EF4-FFF2-40B4-BE49-F238E27FC236}">
              <a16:creationId xmlns:a16="http://schemas.microsoft.com/office/drawing/2014/main" id="{D0A8DC2C-4FFC-473E-94F9-31F68BC72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45720" cy="45720"/>
    <xdr:pic>
      <xdr:nvPicPr>
        <xdr:cNvPr id="866" name="Picture 865">
          <a:extLst>
            <a:ext uri="{FF2B5EF4-FFF2-40B4-BE49-F238E27FC236}">
              <a16:creationId xmlns:a16="http://schemas.microsoft.com/office/drawing/2014/main" id="{2F9042C9-1476-407C-9914-6F21135E2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45720" cy="45720"/>
    <xdr:pic>
      <xdr:nvPicPr>
        <xdr:cNvPr id="867" name="Picture 866">
          <a:extLst>
            <a:ext uri="{FF2B5EF4-FFF2-40B4-BE49-F238E27FC236}">
              <a16:creationId xmlns:a16="http://schemas.microsoft.com/office/drawing/2014/main" id="{0D96FF81-5CFA-4E30-9619-9E16AE46F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45720" cy="45720"/>
    <xdr:pic>
      <xdr:nvPicPr>
        <xdr:cNvPr id="868" name="Picture 867">
          <a:extLst>
            <a:ext uri="{FF2B5EF4-FFF2-40B4-BE49-F238E27FC236}">
              <a16:creationId xmlns:a16="http://schemas.microsoft.com/office/drawing/2014/main" id="{77BC194E-EC83-4366-85D1-121BBD6C6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45720" cy="45720"/>
    <xdr:pic>
      <xdr:nvPicPr>
        <xdr:cNvPr id="869" name="Picture 868">
          <a:extLst>
            <a:ext uri="{FF2B5EF4-FFF2-40B4-BE49-F238E27FC236}">
              <a16:creationId xmlns:a16="http://schemas.microsoft.com/office/drawing/2014/main" id="{A787E0E1-2858-4777-A16D-7B2A0D7C63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45720" cy="45720"/>
    <xdr:pic>
      <xdr:nvPicPr>
        <xdr:cNvPr id="870" name="Picture 869">
          <a:extLst>
            <a:ext uri="{FF2B5EF4-FFF2-40B4-BE49-F238E27FC236}">
              <a16:creationId xmlns:a16="http://schemas.microsoft.com/office/drawing/2014/main" id="{767A1D6E-DE7C-4F79-8769-44ACBF7FA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45720" cy="45720"/>
    <xdr:pic>
      <xdr:nvPicPr>
        <xdr:cNvPr id="871" name="Picture 870">
          <a:extLst>
            <a:ext uri="{FF2B5EF4-FFF2-40B4-BE49-F238E27FC236}">
              <a16:creationId xmlns:a16="http://schemas.microsoft.com/office/drawing/2014/main" id="{A39EDDDE-F1BD-4715-964A-113CEEA87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45720" cy="45720"/>
    <xdr:pic>
      <xdr:nvPicPr>
        <xdr:cNvPr id="872" name="Picture 871">
          <a:extLst>
            <a:ext uri="{FF2B5EF4-FFF2-40B4-BE49-F238E27FC236}">
              <a16:creationId xmlns:a16="http://schemas.microsoft.com/office/drawing/2014/main" id="{58C9CD33-4969-40AD-9659-A83255370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88</xdr:row>
      <xdr:rowOff>0</xdr:rowOff>
    </xdr:from>
    <xdr:ext cx="45720" cy="45720"/>
    <xdr:pic>
      <xdr:nvPicPr>
        <xdr:cNvPr id="873" name="Picture 872">
          <a:extLst>
            <a:ext uri="{FF2B5EF4-FFF2-40B4-BE49-F238E27FC236}">
              <a16:creationId xmlns:a16="http://schemas.microsoft.com/office/drawing/2014/main" id="{B128C944-1E04-4002-A6C0-D1BCF60D3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88</xdr:row>
      <xdr:rowOff>0</xdr:rowOff>
    </xdr:from>
    <xdr:ext cx="45720" cy="45720"/>
    <xdr:pic>
      <xdr:nvPicPr>
        <xdr:cNvPr id="874" name="Picture 873">
          <a:extLst>
            <a:ext uri="{FF2B5EF4-FFF2-40B4-BE49-F238E27FC236}">
              <a16:creationId xmlns:a16="http://schemas.microsoft.com/office/drawing/2014/main" id="{57E4E58B-DBEE-4B47-88E0-E0E73DABE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88</xdr:row>
      <xdr:rowOff>0</xdr:rowOff>
    </xdr:from>
    <xdr:ext cx="45720" cy="45720"/>
    <xdr:pic>
      <xdr:nvPicPr>
        <xdr:cNvPr id="875" name="Picture 874">
          <a:extLst>
            <a:ext uri="{FF2B5EF4-FFF2-40B4-BE49-F238E27FC236}">
              <a16:creationId xmlns:a16="http://schemas.microsoft.com/office/drawing/2014/main" id="{2F5B1907-3806-4FF7-BA30-F2F1DBDBA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88</xdr:row>
      <xdr:rowOff>0</xdr:rowOff>
    </xdr:from>
    <xdr:ext cx="45720" cy="45720"/>
    <xdr:pic>
      <xdr:nvPicPr>
        <xdr:cNvPr id="876" name="Picture 875">
          <a:extLst>
            <a:ext uri="{FF2B5EF4-FFF2-40B4-BE49-F238E27FC236}">
              <a16:creationId xmlns:a16="http://schemas.microsoft.com/office/drawing/2014/main" id="{C3ED1395-EBE3-46BF-8FA6-D274C96A73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88</xdr:row>
      <xdr:rowOff>0</xdr:rowOff>
    </xdr:from>
    <xdr:ext cx="45720" cy="45720"/>
    <xdr:pic>
      <xdr:nvPicPr>
        <xdr:cNvPr id="877" name="Picture 876">
          <a:extLst>
            <a:ext uri="{FF2B5EF4-FFF2-40B4-BE49-F238E27FC236}">
              <a16:creationId xmlns:a16="http://schemas.microsoft.com/office/drawing/2014/main" id="{9C8F629E-194A-4DEF-B178-C35B9D63F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88</xdr:row>
      <xdr:rowOff>0</xdr:rowOff>
    </xdr:from>
    <xdr:ext cx="45720" cy="45720"/>
    <xdr:pic>
      <xdr:nvPicPr>
        <xdr:cNvPr id="878" name="Picture 877">
          <a:extLst>
            <a:ext uri="{FF2B5EF4-FFF2-40B4-BE49-F238E27FC236}">
              <a16:creationId xmlns:a16="http://schemas.microsoft.com/office/drawing/2014/main" id="{5022CCD2-2BC0-46C9-8D6F-075A0C8C7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88</xdr:row>
      <xdr:rowOff>0</xdr:rowOff>
    </xdr:from>
    <xdr:ext cx="45720" cy="45720"/>
    <xdr:pic>
      <xdr:nvPicPr>
        <xdr:cNvPr id="879" name="Picture 878">
          <a:extLst>
            <a:ext uri="{FF2B5EF4-FFF2-40B4-BE49-F238E27FC236}">
              <a16:creationId xmlns:a16="http://schemas.microsoft.com/office/drawing/2014/main" id="{DD56EF01-3FE3-4543-81D5-70E4AE73D0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88</xdr:row>
      <xdr:rowOff>0</xdr:rowOff>
    </xdr:from>
    <xdr:ext cx="45720" cy="45720"/>
    <xdr:pic>
      <xdr:nvPicPr>
        <xdr:cNvPr id="880" name="Picture 879">
          <a:extLst>
            <a:ext uri="{FF2B5EF4-FFF2-40B4-BE49-F238E27FC236}">
              <a16:creationId xmlns:a16="http://schemas.microsoft.com/office/drawing/2014/main" id="{1DA9CDAC-5AAE-4A2D-A62E-0D607B55C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88</xdr:row>
      <xdr:rowOff>0</xdr:rowOff>
    </xdr:from>
    <xdr:ext cx="45720" cy="45720"/>
    <xdr:pic>
      <xdr:nvPicPr>
        <xdr:cNvPr id="881" name="Picture 880">
          <a:extLst>
            <a:ext uri="{FF2B5EF4-FFF2-40B4-BE49-F238E27FC236}">
              <a16:creationId xmlns:a16="http://schemas.microsoft.com/office/drawing/2014/main" id="{B8749645-2B88-495C-A2D9-79C36A413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88</xdr:row>
      <xdr:rowOff>0</xdr:rowOff>
    </xdr:from>
    <xdr:ext cx="45720" cy="45720"/>
    <xdr:pic>
      <xdr:nvPicPr>
        <xdr:cNvPr id="882" name="Picture 881">
          <a:extLst>
            <a:ext uri="{FF2B5EF4-FFF2-40B4-BE49-F238E27FC236}">
              <a16:creationId xmlns:a16="http://schemas.microsoft.com/office/drawing/2014/main" id="{3CF0D0DE-ED12-4B39-9683-6202C9F37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88</xdr:row>
      <xdr:rowOff>0</xdr:rowOff>
    </xdr:from>
    <xdr:ext cx="45720" cy="45720"/>
    <xdr:pic>
      <xdr:nvPicPr>
        <xdr:cNvPr id="883" name="Picture 882">
          <a:extLst>
            <a:ext uri="{FF2B5EF4-FFF2-40B4-BE49-F238E27FC236}">
              <a16:creationId xmlns:a16="http://schemas.microsoft.com/office/drawing/2014/main" id="{7BB78DE6-E65B-4D8E-903A-45C9C482B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88</xdr:row>
      <xdr:rowOff>0</xdr:rowOff>
    </xdr:from>
    <xdr:ext cx="45720" cy="45720"/>
    <xdr:pic>
      <xdr:nvPicPr>
        <xdr:cNvPr id="884" name="Picture 883">
          <a:extLst>
            <a:ext uri="{FF2B5EF4-FFF2-40B4-BE49-F238E27FC236}">
              <a16:creationId xmlns:a16="http://schemas.microsoft.com/office/drawing/2014/main" id="{C3260DFF-95A4-48C9-9302-4CD6E41DE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88</xdr:row>
      <xdr:rowOff>0</xdr:rowOff>
    </xdr:from>
    <xdr:ext cx="45720" cy="45720"/>
    <xdr:pic>
      <xdr:nvPicPr>
        <xdr:cNvPr id="885" name="Picture 884">
          <a:extLst>
            <a:ext uri="{FF2B5EF4-FFF2-40B4-BE49-F238E27FC236}">
              <a16:creationId xmlns:a16="http://schemas.microsoft.com/office/drawing/2014/main" id="{59FF4EE6-66A1-45A2-9BE4-F971C3E39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88</xdr:row>
      <xdr:rowOff>0</xdr:rowOff>
    </xdr:from>
    <xdr:ext cx="45720" cy="45720"/>
    <xdr:pic>
      <xdr:nvPicPr>
        <xdr:cNvPr id="886" name="Picture 885">
          <a:extLst>
            <a:ext uri="{FF2B5EF4-FFF2-40B4-BE49-F238E27FC236}">
              <a16:creationId xmlns:a16="http://schemas.microsoft.com/office/drawing/2014/main" id="{C06DA165-A79B-4A41-B9C9-707817FA0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89</xdr:row>
      <xdr:rowOff>0</xdr:rowOff>
    </xdr:from>
    <xdr:ext cx="45720" cy="45720"/>
    <xdr:pic>
      <xdr:nvPicPr>
        <xdr:cNvPr id="887" name="Picture 886">
          <a:extLst>
            <a:ext uri="{FF2B5EF4-FFF2-40B4-BE49-F238E27FC236}">
              <a16:creationId xmlns:a16="http://schemas.microsoft.com/office/drawing/2014/main" id="{37C9DEEA-005C-4B90-9A82-31E67E502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89</xdr:row>
      <xdr:rowOff>0</xdr:rowOff>
    </xdr:from>
    <xdr:ext cx="45720" cy="45720"/>
    <xdr:pic>
      <xdr:nvPicPr>
        <xdr:cNvPr id="888" name="Picture 887">
          <a:extLst>
            <a:ext uri="{FF2B5EF4-FFF2-40B4-BE49-F238E27FC236}">
              <a16:creationId xmlns:a16="http://schemas.microsoft.com/office/drawing/2014/main" id="{CDB770CD-365D-4005-8655-8013B6067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89</xdr:row>
      <xdr:rowOff>0</xdr:rowOff>
    </xdr:from>
    <xdr:ext cx="45720" cy="45720"/>
    <xdr:pic>
      <xdr:nvPicPr>
        <xdr:cNvPr id="889" name="Picture 888">
          <a:extLst>
            <a:ext uri="{FF2B5EF4-FFF2-40B4-BE49-F238E27FC236}">
              <a16:creationId xmlns:a16="http://schemas.microsoft.com/office/drawing/2014/main" id="{1571F002-46F1-41A7-8E4A-FD0062422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89</xdr:row>
      <xdr:rowOff>0</xdr:rowOff>
    </xdr:from>
    <xdr:ext cx="45720" cy="45720"/>
    <xdr:pic>
      <xdr:nvPicPr>
        <xdr:cNvPr id="890" name="Picture 889">
          <a:extLst>
            <a:ext uri="{FF2B5EF4-FFF2-40B4-BE49-F238E27FC236}">
              <a16:creationId xmlns:a16="http://schemas.microsoft.com/office/drawing/2014/main" id="{ED1EF714-7198-4F84-A401-9C9CFF2FD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89</xdr:row>
      <xdr:rowOff>0</xdr:rowOff>
    </xdr:from>
    <xdr:ext cx="45720" cy="45720"/>
    <xdr:pic>
      <xdr:nvPicPr>
        <xdr:cNvPr id="891" name="Picture 890">
          <a:extLst>
            <a:ext uri="{FF2B5EF4-FFF2-40B4-BE49-F238E27FC236}">
              <a16:creationId xmlns:a16="http://schemas.microsoft.com/office/drawing/2014/main" id="{A1FFFF1B-A957-42CD-A1DD-917C5E113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89</xdr:row>
      <xdr:rowOff>0</xdr:rowOff>
    </xdr:from>
    <xdr:ext cx="45720" cy="45720"/>
    <xdr:pic>
      <xdr:nvPicPr>
        <xdr:cNvPr id="892" name="Picture 891">
          <a:extLst>
            <a:ext uri="{FF2B5EF4-FFF2-40B4-BE49-F238E27FC236}">
              <a16:creationId xmlns:a16="http://schemas.microsoft.com/office/drawing/2014/main" id="{F1C7BAE8-D329-454A-B7FD-8210AC4FC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89</xdr:row>
      <xdr:rowOff>0</xdr:rowOff>
    </xdr:from>
    <xdr:ext cx="45720" cy="45720"/>
    <xdr:pic>
      <xdr:nvPicPr>
        <xdr:cNvPr id="893" name="Picture 892">
          <a:extLst>
            <a:ext uri="{FF2B5EF4-FFF2-40B4-BE49-F238E27FC236}">
              <a16:creationId xmlns:a16="http://schemas.microsoft.com/office/drawing/2014/main" id="{2549FCDE-2523-4BD3-877A-71AA987D0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89</xdr:row>
      <xdr:rowOff>0</xdr:rowOff>
    </xdr:from>
    <xdr:ext cx="45720" cy="45720"/>
    <xdr:pic>
      <xdr:nvPicPr>
        <xdr:cNvPr id="894" name="Picture 893">
          <a:extLst>
            <a:ext uri="{FF2B5EF4-FFF2-40B4-BE49-F238E27FC236}">
              <a16:creationId xmlns:a16="http://schemas.microsoft.com/office/drawing/2014/main" id="{180DF34D-496F-4EAF-8ACC-AEAABBA93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89</xdr:row>
      <xdr:rowOff>0</xdr:rowOff>
    </xdr:from>
    <xdr:ext cx="45720" cy="45720"/>
    <xdr:pic>
      <xdr:nvPicPr>
        <xdr:cNvPr id="895" name="Picture 894">
          <a:extLst>
            <a:ext uri="{FF2B5EF4-FFF2-40B4-BE49-F238E27FC236}">
              <a16:creationId xmlns:a16="http://schemas.microsoft.com/office/drawing/2014/main" id="{395E7857-39A9-4AB7-83B6-F29765B1A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89</xdr:row>
      <xdr:rowOff>0</xdr:rowOff>
    </xdr:from>
    <xdr:ext cx="45720" cy="45720"/>
    <xdr:pic>
      <xdr:nvPicPr>
        <xdr:cNvPr id="896" name="Picture 895">
          <a:extLst>
            <a:ext uri="{FF2B5EF4-FFF2-40B4-BE49-F238E27FC236}">
              <a16:creationId xmlns:a16="http://schemas.microsoft.com/office/drawing/2014/main" id="{DAE2E844-74BE-4763-92B0-CFE04CBDA6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89</xdr:row>
      <xdr:rowOff>0</xdr:rowOff>
    </xdr:from>
    <xdr:ext cx="45720" cy="45720"/>
    <xdr:pic>
      <xdr:nvPicPr>
        <xdr:cNvPr id="897" name="Picture 896">
          <a:extLst>
            <a:ext uri="{FF2B5EF4-FFF2-40B4-BE49-F238E27FC236}">
              <a16:creationId xmlns:a16="http://schemas.microsoft.com/office/drawing/2014/main" id="{3558E774-2B28-4C9D-BE0E-28904695B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89</xdr:row>
      <xdr:rowOff>0</xdr:rowOff>
    </xdr:from>
    <xdr:ext cx="45720" cy="45720"/>
    <xdr:pic>
      <xdr:nvPicPr>
        <xdr:cNvPr id="898" name="Picture 897">
          <a:extLst>
            <a:ext uri="{FF2B5EF4-FFF2-40B4-BE49-F238E27FC236}">
              <a16:creationId xmlns:a16="http://schemas.microsoft.com/office/drawing/2014/main" id="{0D27410A-F70B-407F-9325-D86BC31D3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89</xdr:row>
      <xdr:rowOff>0</xdr:rowOff>
    </xdr:from>
    <xdr:ext cx="45720" cy="45720"/>
    <xdr:pic>
      <xdr:nvPicPr>
        <xdr:cNvPr id="899" name="Picture 898">
          <a:extLst>
            <a:ext uri="{FF2B5EF4-FFF2-40B4-BE49-F238E27FC236}">
              <a16:creationId xmlns:a16="http://schemas.microsoft.com/office/drawing/2014/main" id="{786775FC-B120-46AC-A47A-CD95AA4FA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89</xdr:row>
      <xdr:rowOff>0</xdr:rowOff>
    </xdr:from>
    <xdr:ext cx="45720" cy="45720"/>
    <xdr:pic>
      <xdr:nvPicPr>
        <xdr:cNvPr id="900" name="Picture 899">
          <a:extLst>
            <a:ext uri="{FF2B5EF4-FFF2-40B4-BE49-F238E27FC236}">
              <a16:creationId xmlns:a16="http://schemas.microsoft.com/office/drawing/2014/main" id="{C73ACF9F-3E70-4442-8C15-6BB52C74D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90</xdr:row>
      <xdr:rowOff>0</xdr:rowOff>
    </xdr:from>
    <xdr:ext cx="45720" cy="45720"/>
    <xdr:pic>
      <xdr:nvPicPr>
        <xdr:cNvPr id="901" name="Picture 900">
          <a:extLst>
            <a:ext uri="{FF2B5EF4-FFF2-40B4-BE49-F238E27FC236}">
              <a16:creationId xmlns:a16="http://schemas.microsoft.com/office/drawing/2014/main" id="{57B52D99-4C9A-476B-90F9-9E6EC38BD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90</xdr:row>
      <xdr:rowOff>0</xdr:rowOff>
    </xdr:from>
    <xdr:ext cx="45720" cy="45720"/>
    <xdr:pic>
      <xdr:nvPicPr>
        <xdr:cNvPr id="902" name="Picture 901">
          <a:extLst>
            <a:ext uri="{FF2B5EF4-FFF2-40B4-BE49-F238E27FC236}">
              <a16:creationId xmlns:a16="http://schemas.microsoft.com/office/drawing/2014/main" id="{B9731F5F-C711-46BD-94BA-0B30B770C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90</xdr:row>
      <xdr:rowOff>0</xdr:rowOff>
    </xdr:from>
    <xdr:ext cx="45720" cy="45720"/>
    <xdr:pic>
      <xdr:nvPicPr>
        <xdr:cNvPr id="903" name="Picture 902">
          <a:extLst>
            <a:ext uri="{FF2B5EF4-FFF2-40B4-BE49-F238E27FC236}">
              <a16:creationId xmlns:a16="http://schemas.microsoft.com/office/drawing/2014/main" id="{E3B10F19-9242-477E-8CF3-3C17D8473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90</xdr:row>
      <xdr:rowOff>0</xdr:rowOff>
    </xdr:from>
    <xdr:ext cx="45720" cy="45720"/>
    <xdr:pic>
      <xdr:nvPicPr>
        <xdr:cNvPr id="904" name="Picture 903">
          <a:extLst>
            <a:ext uri="{FF2B5EF4-FFF2-40B4-BE49-F238E27FC236}">
              <a16:creationId xmlns:a16="http://schemas.microsoft.com/office/drawing/2014/main" id="{7E40D834-1F58-41F6-977A-249119E59C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90</xdr:row>
      <xdr:rowOff>0</xdr:rowOff>
    </xdr:from>
    <xdr:ext cx="45720" cy="45720"/>
    <xdr:pic>
      <xdr:nvPicPr>
        <xdr:cNvPr id="905" name="Picture 904">
          <a:extLst>
            <a:ext uri="{FF2B5EF4-FFF2-40B4-BE49-F238E27FC236}">
              <a16:creationId xmlns:a16="http://schemas.microsoft.com/office/drawing/2014/main" id="{75245B7F-D9F8-47A7-9F11-22423FC28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90</xdr:row>
      <xdr:rowOff>0</xdr:rowOff>
    </xdr:from>
    <xdr:ext cx="45720" cy="45720"/>
    <xdr:pic>
      <xdr:nvPicPr>
        <xdr:cNvPr id="906" name="Picture 905">
          <a:extLst>
            <a:ext uri="{FF2B5EF4-FFF2-40B4-BE49-F238E27FC236}">
              <a16:creationId xmlns:a16="http://schemas.microsoft.com/office/drawing/2014/main" id="{29829C26-D3E0-47FB-9E18-D3435194C6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90</xdr:row>
      <xdr:rowOff>0</xdr:rowOff>
    </xdr:from>
    <xdr:ext cx="45720" cy="45720"/>
    <xdr:pic>
      <xdr:nvPicPr>
        <xdr:cNvPr id="907" name="Picture 906">
          <a:extLst>
            <a:ext uri="{FF2B5EF4-FFF2-40B4-BE49-F238E27FC236}">
              <a16:creationId xmlns:a16="http://schemas.microsoft.com/office/drawing/2014/main" id="{7131C4B0-DE81-4741-BEB2-0566B89491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90</xdr:row>
      <xdr:rowOff>0</xdr:rowOff>
    </xdr:from>
    <xdr:ext cx="45720" cy="45720"/>
    <xdr:pic>
      <xdr:nvPicPr>
        <xdr:cNvPr id="908" name="Picture 907">
          <a:extLst>
            <a:ext uri="{FF2B5EF4-FFF2-40B4-BE49-F238E27FC236}">
              <a16:creationId xmlns:a16="http://schemas.microsoft.com/office/drawing/2014/main" id="{0EE6E1B9-BC24-46D1-BB57-056AE61E45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90</xdr:row>
      <xdr:rowOff>0</xdr:rowOff>
    </xdr:from>
    <xdr:ext cx="45720" cy="45720"/>
    <xdr:pic>
      <xdr:nvPicPr>
        <xdr:cNvPr id="909" name="Picture 908">
          <a:extLst>
            <a:ext uri="{FF2B5EF4-FFF2-40B4-BE49-F238E27FC236}">
              <a16:creationId xmlns:a16="http://schemas.microsoft.com/office/drawing/2014/main" id="{AD68B588-DB2D-41F5-B34B-99DFC9F98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90</xdr:row>
      <xdr:rowOff>0</xdr:rowOff>
    </xdr:from>
    <xdr:ext cx="45720" cy="45720"/>
    <xdr:pic>
      <xdr:nvPicPr>
        <xdr:cNvPr id="910" name="Picture 909">
          <a:extLst>
            <a:ext uri="{FF2B5EF4-FFF2-40B4-BE49-F238E27FC236}">
              <a16:creationId xmlns:a16="http://schemas.microsoft.com/office/drawing/2014/main" id="{1A565710-867B-494F-AE77-EF0BA25A0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90</xdr:row>
      <xdr:rowOff>0</xdr:rowOff>
    </xdr:from>
    <xdr:ext cx="45720" cy="45720"/>
    <xdr:pic>
      <xdr:nvPicPr>
        <xdr:cNvPr id="911" name="Picture 910">
          <a:extLst>
            <a:ext uri="{FF2B5EF4-FFF2-40B4-BE49-F238E27FC236}">
              <a16:creationId xmlns:a16="http://schemas.microsoft.com/office/drawing/2014/main" id="{627D9E1E-F2E7-4D14-9E54-7D6AC6FFE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90</xdr:row>
      <xdr:rowOff>0</xdr:rowOff>
    </xdr:from>
    <xdr:ext cx="45720" cy="45720"/>
    <xdr:pic>
      <xdr:nvPicPr>
        <xdr:cNvPr id="912" name="Picture 911">
          <a:extLst>
            <a:ext uri="{FF2B5EF4-FFF2-40B4-BE49-F238E27FC236}">
              <a16:creationId xmlns:a16="http://schemas.microsoft.com/office/drawing/2014/main" id="{57FD3508-62B7-495B-BBF9-F3B0E3B4C3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90</xdr:row>
      <xdr:rowOff>0</xdr:rowOff>
    </xdr:from>
    <xdr:ext cx="45720" cy="45720"/>
    <xdr:pic>
      <xdr:nvPicPr>
        <xdr:cNvPr id="913" name="Picture 912">
          <a:extLst>
            <a:ext uri="{FF2B5EF4-FFF2-40B4-BE49-F238E27FC236}">
              <a16:creationId xmlns:a16="http://schemas.microsoft.com/office/drawing/2014/main" id="{9678A2BB-C1DE-43B6-B4C2-95AD4991E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90</xdr:row>
      <xdr:rowOff>0</xdr:rowOff>
    </xdr:from>
    <xdr:ext cx="45720" cy="45720"/>
    <xdr:pic>
      <xdr:nvPicPr>
        <xdr:cNvPr id="914" name="Picture 913">
          <a:extLst>
            <a:ext uri="{FF2B5EF4-FFF2-40B4-BE49-F238E27FC236}">
              <a16:creationId xmlns:a16="http://schemas.microsoft.com/office/drawing/2014/main" id="{D70F71B8-E083-45DC-A916-89786AEBB3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91</xdr:row>
      <xdr:rowOff>0</xdr:rowOff>
    </xdr:from>
    <xdr:ext cx="45720" cy="45720"/>
    <xdr:pic>
      <xdr:nvPicPr>
        <xdr:cNvPr id="915" name="Picture 914">
          <a:extLst>
            <a:ext uri="{FF2B5EF4-FFF2-40B4-BE49-F238E27FC236}">
              <a16:creationId xmlns:a16="http://schemas.microsoft.com/office/drawing/2014/main" id="{6D549A30-BD96-4BE0-9E77-92504A8AFF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91</xdr:row>
      <xdr:rowOff>0</xdr:rowOff>
    </xdr:from>
    <xdr:ext cx="45720" cy="45720"/>
    <xdr:pic>
      <xdr:nvPicPr>
        <xdr:cNvPr id="916" name="Picture 915">
          <a:extLst>
            <a:ext uri="{FF2B5EF4-FFF2-40B4-BE49-F238E27FC236}">
              <a16:creationId xmlns:a16="http://schemas.microsoft.com/office/drawing/2014/main" id="{F31091E2-439E-4522-815D-187C08C1D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91</xdr:row>
      <xdr:rowOff>0</xdr:rowOff>
    </xdr:from>
    <xdr:ext cx="45720" cy="45720"/>
    <xdr:pic>
      <xdr:nvPicPr>
        <xdr:cNvPr id="917" name="Picture 916">
          <a:extLst>
            <a:ext uri="{FF2B5EF4-FFF2-40B4-BE49-F238E27FC236}">
              <a16:creationId xmlns:a16="http://schemas.microsoft.com/office/drawing/2014/main" id="{1F72EEA5-9C81-42B1-B2A0-636ED5180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91</xdr:row>
      <xdr:rowOff>0</xdr:rowOff>
    </xdr:from>
    <xdr:ext cx="45720" cy="45720"/>
    <xdr:pic>
      <xdr:nvPicPr>
        <xdr:cNvPr id="918" name="Picture 917">
          <a:extLst>
            <a:ext uri="{FF2B5EF4-FFF2-40B4-BE49-F238E27FC236}">
              <a16:creationId xmlns:a16="http://schemas.microsoft.com/office/drawing/2014/main" id="{243313D3-33C4-4C44-AB1B-7182785B2A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91</xdr:row>
      <xdr:rowOff>0</xdr:rowOff>
    </xdr:from>
    <xdr:ext cx="45720" cy="45720"/>
    <xdr:pic>
      <xdr:nvPicPr>
        <xdr:cNvPr id="919" name="Picture 918">
          <a:extLst>
            <a:ext uri="{FF2B5EF4-FFF2-40B4-BE49-F238E27FC236}">
              <a16:creationId xmlns:a16="http://schemas.microsoft.com/office/drawing/2014/main" id="{B48E81DB-6ED8-42E8-A4A4-0830799AD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91</xdr:row>
      <xdr:rowOff>0</xdr:rowOff>
    </xdr:from>
    <xdr:ext cx="45720" cy="45720"/>
    <xdr:pic>
      <xdr:nvPicPr>
        <xdr:cNvPr id="920" name="Picture 919">
          <a:extLst>
            <a:ext uri="{FF2B5EF4-FFF2-40B4-BE49-F238E27FC236}">
              <a16:creationId xmlns:a16="http://schemas.microsoft.com/office/drawing/2014/main" id="{B9469641-16A9-4E10-BB1F-33662D330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91</xdr:row>
      <xdr:rowOff>0</xdr:rowOff>
    </xdr:from>
    <xdr:ext cx="45720" cy="45720"/>
    <xdr:pic>
      <xdr:nvPicPr>
        <xdr:cNvPr id="921" name="Picture 920">
          <a:extLst>
            <a:ext uri="{FF2B5EF4-FFF2-40B4-BE49-F238E27FC236}">
              <a16:creationId xmlns:a16="http://schemas.microsoft.com/office/drawing/2014/main" id="{83E25A3F-B730-4D87-9806-F19889110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91</xdr:row>
      <xdr:rowOff>0</xdr:rowOff>
    </xdr:from>
    <xdr:ext cx="45720" cy="45720"/>
    <xdr:pic>
      <xdr:nvPicPr>
        <xdr:cNvPr id="922" name="Picture 921">
          <a:extLst>
            <a:ext uri="{FF2B5EF4-FFF2-40B4-BE49-F238E27FC236}">
              <a16:creationId xmlns:a16="http://schemas.microsoft.com/office/drawing/2014/main" id="{D5322932-5808-4FC1-B157-8985D57C7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91</xdr:row>
      <xdr:rowOff>0</xdr:rowOff>
    </xdr:from>
    <xdr:ext cx="45720" cy="45720"/>
    <xdr:pic>
      <xdr:nvPicPr>
        <xdr:cNvPr id="923" name="Picture 922">
          <a:extLst>
            <a:ext uri="{FF2B5EF4-FFF2-40B4-BE49-F238E27FC236}">
              <a16:creationId xmlns:a16="http://schemas.microsoft.com/office/drawing/2014/main" id="{9619D3F0-28E0-44EF-9801-202A9D88D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91</xdr:row>
      <xdr:rowOff>0</xdr:rowOff>
    </xdr:from>
    <xdr:ext cx="45720" cy="45720"/>
    <xdr:pic>
      <xdr:nvPicPr>
        <xdr:cNvPr id="924" name="Picture 923">
          <a:extLst>
            <a:ext uri="{FF2B5EF4-FFF2-40B4-BE49-F238E27FC236}">
              <a16:creationId xmlns:a16="http://schemas.microsoft.com/office/drawing/2014/main" id="{40EE1B76-5159-443E-ABD9-B66446986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91</xdr:row>
      <xdr:rowOff>0</xdr:rowOff>
    </xdr:from>
    <xdr:ext cx="45720" cy="45720"/>
    <xdr:pic>
      <xdr:nvPicPr>
        <xdr:cNvPr id="925" name="Picture 924">
          <a:extLst>
            <a:ext uri="{FF2B5EF4-FFF2-40B4-BE49-F238E27FC236}">
              <a16:creationId xmlns:a16="http://schemas.microsoft.com/office/drawing/2014/main" id="{2CF9F3B4-C1AC-4DA4-A44E-AF1AA46AF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91</xdr:row>
      <xdr:rowOff>0</xdr:rowOff>
    </xdr:from>
    <xdr:ext cx="45720" cy="45720"/>
    <xdr:pic>
      <xdr:nvPicPr>
        <xdr:cNvPr id="926" name="Picture 925">
          <a:extLst>
            <a:ext uri="{FF2B5EF4-FFF2-40B4-BE49-F238E27FC236}">
              <a16:creationId xmlns:a16="http://schemas.microsoft.com/office/drawing/2014/main" id="{FE769D89-9A81-44F3-B30E-5F1834545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91</xdr:row>
      <xdr:rowOff>0</xdr:rowOff>
    </xdr:from>
    <xdr:ext cx="45720" cy="45720"/>
    <xdr:pic>
      <xdr:nvPicPr>
        <xdr:cNvPr id="927" name="Picture 926">
          <a:extLst>
            <a:ext uri="{FF2B5EF4-FFF2-40B4-BE49-F238E27FC236}">
              <a16:creationId xmlns:a16="http://schemas.microsoft.com/office/drawing/2014/main" id="{BDC54D3D-83E0-4ACC-A163-E80DD9522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91</xdr:row>
      <xdr:rowOff>0</xdr:rowOff>
    </xdr:from>
    <xdr:ext cx="45720" cy="45720"/>
    <xdr:pic>
      <xdr:nvPicPr>
        <xdr:cNvPr id="928" name="Picture 927">
          <a:extLst>
            <a:ext uri="{FF2B5EF4-FFF2-40B4-BE49-F238E27FC236}">
              <a16:creationId xmlns:a16="http://schemas.microsoft.com/office/drawing/2014/main" id="{FBC483C8-272D-41EB-BFE3-FF6F0000C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92</xdr:row>
      <xdr:rowOff>0</xdr:rowOff>
    </xdr:from>
    <xdr:ext cx="45720" cy="45720"/>
    <xdr:pic>
      <xdr:nvPicPr>
        <xdr:cNvPr id="929" name="Picture 928">
          <a:extLst>
            <a:ext uri="{FF2B5EF4-FFF2-40B4-BE49-F238E27FC236}">
              <a16:creationId xmlns:a16="http://schemas.microsoft.com/office/drawing/2014/main" id="{C5E37852-C4A7-475D-8FCE-866FA9BDF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92</xdr:row>
      <xdr:rowOff>0</xdr:rowOff>
    </xdr:from>
    <xdr:ext cx="45720" cy="45720"/>
    <xdr:pic>
      <xdr:nvPicPr>
        <xdr:cNvPr id="930" name="Picture 929">
          <a:extLst>
            <a:ext uri="{FF2B5EF4-FFF2-40B4-BE49-F238E27FC236}">
              <a16:creationId xmlns:a16="http://schemas.microsoft.com/office/drawing/2014/main" id="{9B265310-5D43-4F55-BAFD-2335C04AC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92</xdr:row>
      <xdr:rowOff>0</xdr:rowOff>
    </xdr:from>
    <xdr:ext cx="45720" cy="45720"/>
    <xdr:pic>
      <xdr:nvPicPr>
        <xdr:cNvPr id="931" name="Picture 930">
          <a:extLst>
            <a:ext uri="{FF2B5EF4-FFF2-40B4-BE49-F238E27FC236}">
              <a16:creationId xmlns:a16="http://schemas.microsoft.com/office/drawing/2014/main" id="{FFB16896-9988-4DFD-B7D6-0BB64720F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92</xdr:row>
      <xdr:rowOff>0</xdr:rowOff>
    </xdr:from>
    <xdr:ext cx="45720" cy="45720"/>
    <xdr:pic>
      <xdr:nvPicPr>
        <xdr:cNvPr id="932" name="Picture 931">
          <a:extLst>
            <a:ext uri="{FF2B5EF4-FFF2-40B4-BE49-F238E27FC236}">
              <a16:creationId xmlns:a16="http://schemas.microsoft.com/office/drawing/2014/main" id="{EE69DE3B-8381-4EC3-98CA-E6F80B38C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92</xdr:row>
      <xdr:rowOff>0</xdr:rowOff>
    </xdr:from>
    <xdr:ext cx="45720" cy="45720"/>
    <xdr:pic>
      <xdr:nvPicPr>
        <xdr:cNvPr id="933" name="Picture 932">
          <a:extLst>
            <a:ext uri="{FF2B5EF4-FFF2-40B4-BE49-F238E27FC236}">
              <a16:creationId xmlns:a16="http://schemas.microsoft.com/office/drawing/2014/main" id="{408D009E-AD40-43C4-9D1C-54A1DCC3C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92</xdr:row>
      <xdr:rowOff>0</xdr:rowOff>
    </xdr:from>
    <xdr:ext cx="45720" cy="45720"/>
    <xdr:pic>
      <xdr:nvPicPr>
        <xdr:cNvPr id="934" name="Picture 933">
          <a:extLst>
            <a:ext uri="{FF2B5EF4-FFF2-40B4-BE49-F238E27FC236}">
              <a16:creationId xmlns:a16="http://schemas.microsoft.com/office/drawing/2014/main" id="{09F185FD-A7E9-4DB9-8346-5CCEDE1C7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92</xdr:row>
      <xdr:rowOff>0</xdr:rowOff>
    </xdr:from>
    <xdr:ext cx="45720" cy="45720"/>
    <xdr:pic>
      <xdr:nvPicPr>
        <xdr:cNvPr id="935" name="Picture 934">
          <a:extLst>
            <a:ext uri="{FF2B5EF4-FFF2-40B4-BE49-F238E27FC236}">
              <a16:creationId xmlns:a16="http://schemas.microsoft.com/office/drawing/2014/main" id="{352F2BF2-083F-4318-AF84-43F3D1F5A1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92</xdr:row>
      <xdr:rowOff>0</xdr:rowOff>
    </xdr:from>
    <xdr:ext cx="45720" cy="45720"/>
    <xdr:pic>
      <xdr:nvPicPr>
        <xdr:cNvPr id="936" name="Picture 935">
          <a:extLst>
            <a:ext uri="{FF2B5EF4-FFF2-40B4-BE49-F238E27FC236}">
              <a16:creationId xmlns:a16="http://schemas.microsoft.com/office/drawing/2014/main" id="{5C4EC64A-59EF-4C86-A451-2BF804904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92</xdr:row>
      <xdr:rowOff>0</xdr:rowOff>
    </xdr:from>
    <xdr:ext cx="45720" cy="45720"/>
    <xdr:pic>
      <xdr:nvPicPr>
        <xdr:cNvPr id="937" name="Picture 936">
          <a:extLst>
            <a:ext uri="{FF2B5EF4-FFF2-40B4-BE49-F238E27FC236}">
              <a16:creationId xmlns:a16="http://schemas.microsoft.com/office/drawing/2014/main" id="{C0A66071-8A10-4546-AE55-3F0619E29D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92</xdr:row>
      <xdr:rowOff>0</xdr:rowOff>
    </xdr:from>
    <xdr:ext cx="45720" cy="45720"/>
    <xdr:pic>
      <xdr:nvPicPr>
        <xdr:cNvPr id="938" name="Picture 937">
          <a:extLst>
            <a:ext uri="{FF2B5EF4-FFF2-40B4-BE49-F238E27FC236}">
              <a16:creationId xmlns:a16="http://schemas.microsoft.com/office/drawing/2014/main" id="{2EB92EE8-4DC3-49BE-B022-1C78DDE2EA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92</xdr:row>
      <xdr:rowOff>0</xdr:rowOff>
    </xdr:from>
    <xdr:ext cx="45720" cy="45720"/>
    <xdr:pic>
      <xdr:nvPicPr>
        <xdr:cNvPr id="939" name="Picture 938">
          <a:extLst>
            <a:ext uri="{FF2B5EF4-FFF2-40B4-BE49-F238E27FC236}">
              <a16:creationId xmlns:a16="http://schemas.microsoft.com/office/drawing/2014/main" id="{2C573021-7CC1-4FC9-BE71-FFE4F58EA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92</xdr:row>
      <xdr:rowOff>0</xdr:rowOff>
    </xdr:from>
    <xdr:ext cx="45720" cy="45720"/>
    <xdr:pic>
      <xdr:nvPicPr>
        <xdr:cNvPr id="940" name="Picture 939">
          <a:extLst>
            <a:ext uri="{FF2B5EF4-FFF2-40B4-BE49-F238E27FC236}">
              <a16:creationId xmlns:a16="http://schemas.microsoft.com/office/drawing/2014/main" id="{D02DB2E4-D194-4D13-93EC-984FC05A2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92</xdr:row>
      <xdr:rowOff>0</xdr:rowOff>
    </xdr:from>
    <xdr:ext cx="45720" cy="45720"/>
    <xdr:pic>
      <xdr:nvPicPr>
        <xdr:cNvPr id="941" name="Picture 940">
          <a:extLst>
            <a:ext uri="{FF2B5EF4-FFF2-40B4-BE49-F238E27FC236}">
              <a16:creationId xmlns:a16="http://schemas.microsoft.com/office/drawing/2014/main" id="{247FA011-93FB-4BA0-A6E2-9CC9FBD30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92</xdr:row>
      <xdr:rowOff>0</xdr:rowOff>
    </xdr:from>
    <xdr:ext cx="45720" cy="45720"/>
    <xdr:pic>
      <xdr:nvPicPr>
        <xdr:cNvPr id="942" name="Picture 941">
          <a:extLst>
            <a:ext uri="{FF2B5EF4-FFF2-40B4-BE49-F238E27FC236}">
              <a16:creationId xmlns:a16="http://schemas.microsoft.com/office/drawing/2014/main" id="{101D3487-A987-4DD5-8613-1A828C953E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93</xdr:row>
      <xdr:rowOff>0</xdr:rowOff>
    </xdr:from>
    <xdr:ext cx="45720" cy="45720"/>
    <xdr:pic>
      <xdr:nvPicPr>
        <xdr:cNvPr id="943" name="Picture 942">
          <a:extLst>
            <a:ext uri="{FF2B5EF4-FFF2-40B4-BE49-F238E27FC236}">
              <a16:creationId xmlns:a16="http://schemas.microsoft.com/office/drawing/2014/main" id="{649FDF20-A8E8-4C75-8F2A-DFB03ECBB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93</xdr:row>
      <xdr:rowOff>0</xdr:rowOff>
    </xdr:from>
    <xdr:ext cx="45720" cy="45720"/>
    <xdr:pic>
      <xdr:nvPicPr>
        <xdr:cNvPr id="944" name="Picture 943">
          <a:extLst>
            <a:ext uri="{FF2B5EF4-FFF2-40B4-BE49-F238E27FC236}">
              <a16:creationId xmlns:a16="http://schemas.microsoft.com/office/drawing/2014/main" id="{0F43C7B2-7F25-4F23-B9FF-37322B48C8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93</xdr:row>
      <xdr:rowOff>0</xdr:rowOff>
    </xdr:from>
    <xdr:ext cx="45720" cy="45720"/>
    <xdr:pic>
      <xdr:nvPicPr>
        <xdr:cNvPr id="945" name="Picture 944">
          <a:extLst>
            <a:ext uri="{FF2B5EF4-FFF2-40B4-BE49-F238E27FC236}">
              <a16:creationId xmlns:a16="http://schemas.microsoft.com/office/drawing/2014/main" id="{59AC9F74-B0E9-4A2E-8E40-391C28556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93</xdr:row>
      <xdr:rowOff>0</xdr:rowOff>
    </xdr:from>
    <xdr:ext cx="45720" cy="45720"/>
    <xdr:pic>
      <xdr:nvPicPr>
        <xdr:cNvPr id="946" name="Picture 945">
          <a:extLst>
            <a:ext uri="{FF2B5EF4-FFF2-40B4-BE49-F238E27FC236}">
              <a16:creationId xmlns:a16="http://schemas.microsoft.com/office/drawing/2014/main" id="{D4467AC2-9A7D-4BF8-836B-8A9F63406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93</xdr:row>
      <xdr:rowOff>0</xdr:rowOff>
    </xdr:from>
    <xdr:ext cx="45720" cy="45720"/>
    <xdr:pic>
      <xdr:nvPicPr>
        <xdr:cNvPr id="947" name="Picture 946">
          <a:extLst>
            <a:ext uri="{FF2B5EF4-FFF2-40B4-BE49-F238E27FC236}">
              <a16:creationId xmlns:a16="http://schemas.microsoft.com/office/drawing/2014/main" id="{6EDD647D-5543-43AF-82C1-672E2B0EC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93</xdr:row>
      <xdr:rowOff>0</xdr:rowOff>
    </xdr:from>
    <xdr:ext cx="45720" cy="45720"/>
    <xdr:pic>
      <xdr:nvPicPr>
        <xdr:cNvPr id="948" name="Picture 947">
          <a:extLst>
            <a:ext uri="{FF2B5EF4-FFF2-40B4-BE49-F238E27FC236}">
              <a16:creationId xmlns:a16="http://schemas.microsoft.com/office/drawing/2014/main" id="{3FCB8F55-A7D7-4622-9EB4-E0E1276A3A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93</xdr:row>
      <xdr:rowOff>0</xdr:rowOff>
    </xdr:from>
    <xdr:ext cx="45720" cy="45720"/>
    <xdr:pic>
      <xdr:nvPicPr>
        <xdr:cNvPr id="949" name="Picture 948">
          <a:extLst>
            <a:ext uri="{FF2B5EF4-FFF2-40B4-BE49-F238E27FC236}">
              <a16:creationId xmlns:a16="http://schemas.microsoft.com/office/drawing/2014/main" id="{FF1CB074-4F46-4F54-AE6C-BC35BDEAD5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93</xdr:row>
      <xdr:rowOff>0</xdr:rowOff>
    </xdr:from>
    <xdr:ext cx="45720" cy="45720"/>
    <xdr:pic>
      <xdr:nvPicPr>
        <xdr:cNvPr id="950" name="Picture 949">
          <a:extLst>
            <a:ext uri="{FF2B5EF4-FFF2-40B4-BE49-F238E27FC236}">
              <a16:creationId xmlns:a16="http://schemas.microsoft.com/office/drawing/2014/main" id="{9EC7FD58-3A92-4DCC-9940-EFAFC4CF5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93</xdr:row>
      <xdr:rowOff>0</xdr:rowOff>
    </xdr:from>
    <xdr:ext cx="45720" cy="45720"/>
    <xdr:pic>
      <xdr:nvPicPr>
        <xdr:cNvPr id="951" name="Picture 950">
          <a:extLst>
            <a:ext uri="{FF2B5EF4-FFF2-40B4-BE49-F238E27FC236}">
              <a16:creationId xmlns:a16="http://schemas.microsoft.com/office/drawing/2014/main" id="{4B8C46AF-A70F-4525-9FF9-F0E5AE9AE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93</xdr:row>
      <xdr:rowOff>0</xdr:rowOff>
    </xdr:from>
    <xdr:ext cx="45720" cy="45720"/>
    <xdr:pic>
      <xdr:nvPicPr>
        <xdr:cNvPr id="952" name="Picture 951">
          <a:extLst>
            <a:ext uri="{FF2B5EF4-FFF2-40B4-BE49-F238E27FC236}">
              <a16:creationId xmlns:a16="http://schemas.microsoft.com/office/drawing/2014/main" id="{3A763FBE-FDA0-4521-89A5-5EE088DC9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93</xdr:row>
      <xdr:rowOff>0</xdr:rowOff>
    </xdr:from>
    <xdr:ext cx="45720" cy="45720"/>
    <xdr:pic>
      <xdr:nvPicPr>
        <xdr:cNvPr id="953" name="Picture 952">
          <a:extLst>
            <a:ext uri="{FF2B5EF4-FFF2-40B4-BE49-F238E27FC236}">
              <a16:creationId xmlns:a16="http://schemas.microsoft.com/office/drawing/2014/main" id="{1BDB6A09-0B73-45FF-BA80-6646B5A42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93</xdr:row>
      <xdr:rowOff>0</xdr:rowOff>
    </xdr:from>
    <xdr:ext cx="45720" cy="45720"/>
    <xdr:pic>
      <xdr:nvPicPr>
        <xdr:cNvPr id="954" name="Picture 953">
          <a:extLst>
            <a:ext uri="{FF2B5EF4-FFF2-40B4-BE49-F238E27FC236}">
              <a16:creationId xmlns:a16="http://schemas.microsoft.com/office/drawing/2014/main" id="{5ED0DDC2-B4E7-4068-BBA9-032FA4470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93</xdr:row>
      <xdr:rowOff>0</xdr:rowOff>
    </xdr:from>
    <xdr:ext cx="45720" cy="45720"/>
    <xdr:pic>
      <xdr:nvPicPr>
        <xdr:cNvPr id="955" name="Picture 954">
          <a:extLst>
            <a:ext uri="{FF2B5EF4-FFF2-40B4-BE49-F238E27FC236}">
              <a16:creationId xmlns:a16="http://schemas.microsoft.com/office/drawing/2014/main" id="{ABE21B6A-4508-455A-89CA-C4BF249DB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93</xdr:row>
      <xdr:rowOff>0</xdr:rowOff>
    </xdr:from>
    <xdr:ext cx="45720" cy="45720"/>
    <xdr:pic>
      <xdr:nvPicPr>
        <xdr:cNvPr id="956" name="Picture 955">
          <a:extLst>
            <a:ext uri="{FF2B5EF4-FFF2-40B4-BE49-F238E27FC236}">
              <a16:creationId xmlns:a16="http://schemas.microsoft.com/office/drawing/2014/main" id="{B95B4814-E4F6-4197-94AD-E9335ECDA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94</xdr:row>
      <xdr:rowOff>0</xdr:rowOff>
    </xdr:from>
    <xdr:ext cx="45720" cy="45720"/>
    <xdr:pic>
      <xdr:nvPicPr>
        <xdr:cNvPr id="957" name="Picture 956">
          <a:extLst>
            <a:ext uri="{FF2B5EF4-FFF2-40B4-BE49-F238E27FC236}">
              <a16:creationId xmlns:a16="http://schemas.microsoft.com/office/drawing/2014/main" id="{53452771-166D-45DC-9125-9632E9C49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94</xdr:row>
      <xdr:rowOff>0</xdr:rowOff>
    </xdr:from>
    <xdr:ext cx="45720" cy="45720"/>
    <xdr:pic>
      <xdr:nvPicPr>
        <xdr:cNvPr id="958" name="Picture 957">
          <a:extLst>
            <a:ext uri="{FF2B5EF4-FFF2-40B4-BE49-F238E27FC236}">
              <a16:creationId xmlns:a16="http://schemas.microsoft.com/office/drawing/2014/main" id="{98E4F638-9FFA-43E5-A189-D46F65161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94</xdr:row>
      <xdr:rowOff>0</xdr:rowOff>
    </xdr:from>
    <xdr:ext cx="45720" cy="45720"/>
    <xdr:pic>
      <xdr:nvPicPr>
        <xdr:cNvPr id="959" name="Picture 958">
          <a:extLst>
            <a:ext uri="{FF2B5EF4-FFF2-40B4-BE49-F238E27FC236}">
              <a16:creationId xmlns:a16="http://schemas.microsoft.com/office/drawing/2014/main" id="{29DEDBB8-38F4-4120-B1A3-12F31A9E65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94</xdr:row>
      <xdr:rowOff>0</xdr:rowOff>
    </xdr:from>
    <xdr:ext cx="45720" cy="45720"/>
    <xdr:pic>
      <xdr:nvPicPr>
        <xdr:cNvPr id="960" name="Picture 959">
          <a:extLst>
            <a:ext uri="{FF2B5EF4-FFF2-40B4-BE49-F238E27FC236}">
              <a16:creationId xmlns:a16="http://schemas.microsoft.com/office/drawing/2014/main" id="{9B199CBF-9900-4E49-BB44-C1D8A61A5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94</xdr:row>
      <xdr:rowOff>0</xdr:rowOff>
    </xdr:from>
    <xdr:ext cx="45720" cy="45720"/>
    <xdr:pic>
      <xdr:nvPicPr>
        <xdr:cNvPr id="961" name="Picture 960">
          <a:extLst>
            <a:ext uri="{FF2B5EF4-FFF2-40B4-BE49-F238E27FC236}">
              <a16:creationId xmlns:a16="http://schemas.microsoft.com/office/drawing/2014/main" id="{0F1ACBAE-83C8-4321-BC39-0CEAA31F2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94</xdr:row>
      <xdr:rowOff>0</xdr:rowOff>
    </xdr:from>
    <xdr:ext cx="45720" cy="45720"/>
    <xdr:pic>
      <xdr:nvPicPr>
        <xdr:cNvPr id="962" name="Picture 961">
          <a:extLst>
            <a:ext uri="{FF2B5EF4-FFF2-40B4-BE49-F238E27FC236}">
              <a16:creationId xmlns:a16="http://schemas.microsoft.com/office/drawing/2014/main" id="{1E18A9D6-3AF6-43B8-8F62-C8321E1BB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94</xdr:row>
      <xdr:rowOff>0</xdr:rowOff>
    </xdr:from>
    <xdr:ext cx="45720" cy="45720"/>
    <xdr:pic>
      <xdr:nvPicPr>
        <xdr:cNvPr id="963" name="Picture 962">
          <a:extLst>
            <a:ext uri="{FF2B5EF4-FFF2-40B4-BE49-F238E27FC236}">
              <a16:creationId xmlns:a16="http://schemas.microsoft.com/office/drawing/2014/main" id="{A3147D88-150B-494D-9CE2-CE6FB503E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94</xdr:row>
      <xdr:rowOff>0</xdr:rowOff>
    </xdr:from>
    <xdr:ext cx="45720" cy="45720"/>
    <xdr:pic>
      <xdr:nvPicPr>
        <xdr:cNvPr id="964" name="Picture 963">
          <a:extLst>
            <a:ext uri="{FF2B5EF4-FFF2-40B4-BE49-F238E27FC236}">
              <a16:creationId xmlns:a16="http://schemas.microsoft.com/office/drawing/2014/main" id="{8DDF1EAA-C261-40D1-B934-0E5AB7D47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94</xdr:row>
      <xdr:rowOff>0</xdr:rowOff>
    </xdr:from>
    <xdr:ext cx="45720" cy="45720"/>
    <xdr:pic>
      <xdr:nvPicPr>
        <xdr:cNvPr id="965" name="Picture 964">
          <a:extLst>
            <a:ext uri="{FF2B5EF4-FFF2-40B4-BE49-F238E27FC236}">
              <a16:creationId xmlns:a16="http://schemas.microsoft.com/office/drawing/2014/main" id="{0EF23404-B92F-44AA-8ED9-304CA4AE76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94</xdr:row>
      <xdr:rowOff>0</xdr:rowOff>
    </xdr:from>
    <xdr:ext cx="45720" cy="45720"/>
    <xdr:pic>
      <xdr:nvPicPr>
        <xdr:cNvPr id="966" name="Picture 965">
          <a:extLst>
            <a:ext uri="{FF2B5EF4-FFF2-40B4-BE49-F238E27FC236}">
              <a16:creationId xmlns:a16="http://schemas.microsoft.com/office/drawing/2014/main" id="{8C8BFB5E-D15A-43A0-8493-82E20D3AC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94</xdr:row>
      <xdr:rowOff>0</xdr:rowOff>
    </xdr:from>
    <xdr:ext cx="45720" cy="45720"/>
    <xdr:pic>
      <xdr:nvPicPr>
        <xdr:cNvPr id="967" name="Picture 966">
          <a:extLst>
            <a:ext uri="{FF2B5EF4-FFF2-40B4-BE49-F238E27FC236}">
              <a16:creationId xmlns:a16="http://schemas.microsoft.com/office/drawing/2014/main" id="{5587547F-B53B-4DC3-846F-7DC6CAB4F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94</xdr:row>
      <xdr:rowOff>0</xdr:rowOff>
    </xdr:from>
    <xdr:ext cx="45720" cy="45720"/>
    <xdr:pic>
      <xdr:nvPicPr>
        <xdr:cNvPr id="968" name="Picture 967">
          <a:extLst>
            <a:ext uri="{FF2B5EF4-FFF2-40B4-BE49-F238E27FC236}">
              <a16:creationId xmlns:a16="http://schemas.microsoft.com/office/drawing/2014/main" id="{F6591892-E47E-4C42-8327-A8DB1DC88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94</xdr:row>
      <xdr:rowOff>0</xdr:rowOff>
    </xdr:from>
    <xdr:ext cx="45720" cy="45720"/>
    <xdr:pic>
      <xdr:nvPicPr>
        <xdr:cNvPr id="969" name="Picture 968">
          <a:extLst>
            <a:ext uri="{FF2B5EF4-FFF2-40B4-BE49-F238E27FC236}">
              <a16:creationId xmlns:a16="http://schemas.microsoft.com/office/drawing/2014/main" id="{5F9C0DCD-B48F-4FA1-802E-CB27142EE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94</xdr:row>
      <xdr:rowOff>0</xdr:rowOff>
    </xdr:from>
    <xdr:ext cx="45720" cy="45720"/>
    <xdr:pic>
      <xdr:nvPicPr>
        <xdr:cNvPr id="970" name="Picture 969">
          <a:extLst>
            <a:ext uri="{FF2B5EF4-FFF2-40B4-BE49-F238E27FC236}">
              <a16:creationId xmlns:a16="http://schemas.microsoft.com/office/drawing/2014/main" id="{B6A54BE9-1906-4DC7-AB5D-CDB13D909C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95</xdr:row>
      <xdr:rowOff>0</xdr:rowOff>
    </xdr:from>
    <xdr:ext cx="45720" cy="45720"/>
    <xdr:pic>
      <xdr:nvPicPr>
        <xdr:cNvPr id="971" name="Picture 970">
          <a:extLst>
            <a:ext uri="{FF2B5EF4-FFF2-40B4-BE49-F238E27FC236}">
              <a16:creationId xmlns:a16="http://schemas.microsoft.com/office/drawing/2014/main" id="{10D26122-CD39-42F1-B701-A696C6075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95</xdr:row>
      <xdr:rowOff>0</xdr:rowOff>
    </xdr:from>
    <xdr:ext cx="45720" cy="45720"/>
    <xdr:pic>
      <xdr:nvPicPr>
        <xdr:cNvPr id="972" name="Picture 971">
          <a:extLst>
            <a:ext uri="{FF2B5EF4-FFF2-40B4-BE49-F238E27FC236}">
              <a16:creationId xmlns:a16="http://schemas.microsoft.com/office/drawing/2014/main" id="{0FFF477B-EA12-4B5A-B4D4-3117292B6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95</xdr:row>
      <xdr:rowOff>0</xdr:rowOff>
    </xdr:from>
    <xdr:ext cx="45720" cy="45720"/>
    <xdr:pic>
      <xdr:nvPicPr>
        <xdr:cNvPr id="973" name="Picture 972">
          <a:extLst>
            <a:ext uri="{FF2B5EF4-FFF2-40B4-BE49-F238E27FC236}">
              <a16:creationId xmlns:a16="http://schemas.microsoft.com/office/drawing/2014/main" id="{0E346F1D-D519-4C97-A382-67B7F50DF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95</xdr:row>
      <xdr:rowOff>0</xdr:rowOff>
    </xdr:from>
    <xdr:ext cx="45720" cy="45720"/>
    <xdr:pic>
      <xdr:nvPicPr>
        <xdr:cNvPr id="974" name="Picture 973">
          <a:extLst>
            <a:ext uri="{FF2B5EF4-FFF2-40B4-BE49-F238E27FC236}">
              <a16:creationId xmlns:a16="http://schemas.microsoft.com/office/drawing/2014/main" id="{FCD2997E-4029-41CF-8AE2-FC76180DC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95</xdr:row>
      <xdr:rowOff>0</xdr:rowOff>
    </xdr:from>
    <xdr:ext cx="45720" cy="45720"/>
    <xdr:pic>
      <xdr:nvPicPr>
        <xdr:cNvPr id="975" name="Picture 974">
          <a:extLst>
            <a:ext uri="{FF2B5EF4-FFF2-40B4-BE49-F238E27FC236}">
              <a16:creationId xmlns:a16="http://schemas.microsoft.com/office/drawing/2014/main" id="{6C3602D5-6618-4406-93C6-A17150F57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95</xdr:row>
      <xdr:rowOff>0</xdr:rowOff>
    </xdr:from>
    <xdr:ext cx="45720" cy="45720"/>
    <xdr:pic>
      <xdr:nvPicPr>
        <xdr:cNvPr id="976" name="Picture 975">
          <a:extLst>
            <a:ext uri="{FF2B5EF4-FFF2-40B4-BE49-F238E27FC236}">
              <a16:creationId xmlns:a16="http://schemas.microsoft.com/office/drawing/2014/main" id="{C63481CE-47EF-40EB-A84A-D0DD21D37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95</xdr:row>
      <xdr:rowOff>0</xdr:rowOff>
    </xdr:from>
    <xdr:ext cx="45720" cy="45720"/>
    <xdr:pic>
      <xdr:nvPicPr>
        <xdr:cNvPr id="977" name="Picture 976">
          <a:extLst>
            <a:ext uri="{FF2B5EF4-FFF2-40B4-BE49-F238E27FC236}">
              <a16:creationId xmlns:a16="http://schemas.microsoft.com/office/drawing/2014/main" id="{98FC99FE-E1C8-4A34-B4A0-64CCC399F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95</xdr:row>
      <xdr:rowOff>0</xdr:rowOff>
    </xdr:from>
    <xdr:ext cx="45720" cy="45720"/>
    <xdr:pic>
      <xdr:nvPicPr>
        <xdr:cNvPr id="978" name="Picture 977">
          <a:extLst>
            <a:ext uri="{FF2B5EF4-FFF2-40B4-BE49-F238E27FC236}">
              <a16:creationId xmlns:a16="http://schemas.microsoft.com/office/drawing/2014/main" id="{7C122BCC-46D5-433C-9D1C-FDC4F84676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95</xdr:row>
      <xdr:rowOff>0</xdr:rowOff>
    </xdr:from>
    <xdr:ext cx="45720" cy="45720"/>
    <xdr:pic>
      <xdr:nvPicPr>
        <xdr:cNvPr id="979" name="Picture 978">
          <a:extLst>
            <a:ext uri="{FF2B5EF4-FFF2-40B4-BE49-F238E27FC236}">
              <a16:creationId xmlns:a16="http://schemas.microsoft.com/office/drawing/2014/main" id="{1996F9F2-6024-48AB-B9B0-F8CF25486A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95</xdr:row>
      <xdr:rowOff>0</xdr:rowOff>
    </xdr:from>
    <xdr:ext cx="45720" cy="45720"/>
    <xdr:pic>
      <xdr:nvPicPr>
        <xdr:cNvPr id="980" name="Picture 979">
          <a:extLst>
            <a:ext uri="{FF2B5EF4-FFF2-40B4-BE49-F238E27FC236}">
              <a16:creationId xmlns:a16="http://schemas.microsoft.com/office/drawing/2014/main" id="{54BB2201-AB09-47A3-820E-7F737934C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95</xdr:row>
      <xdr:rowOff>0</xdr:rowOff>
    </xdr:from>
    <xdr:ext cx="45720" cy="45720"/>
    <xdr:pic>
      <xdr:nvPicPr>
        <xdr:cNvPr id="981" name="Picture 980">
          <a:extLst>
            <a:ext uri="{FF2B5EF4-FFF2-40B4-BE49-F238E27FC236}">
              <a16:creationId xmlns:a16="http://schemas.microsoft.com/office/drawing/2014/main" id="{A798AEE6-3544-405A-BA47-653541892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95</xdr:row>
      <xdr:rowOff>0</xdr:rowOff>
    </xdr:from>
    <xdr:ext cx="45720" cy="45720"/>
    <xdr:pic>
      <xdr:nvPicPr>
        <xdr:cNvPr id="982" name="Picture 981">
          <a:extLst>
            <a:ext uri="{FF2B5EF4-FFF2-40B4-BE49-F238E27FC236}">
              <a16:creationId xmlns:a16="http://schemas.microsoft.com/office/drawing/2014/main" id="{9A99874F-A336-4A10-BC84-CE743EDA4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95</xdr:row>
      <xdr:rowOff>0</xdr:rowOff>
    </xdr:from>
    <xdr:ext cx="45720" cy="45720"/>
    <xdr:pic>
      <xdr:nvPicPr>
        <xdr:cNvPr id="983" name="Picture 982">
          <a:extLst>
            <a:ext uri="{FF2B5EF4-FFF2-40B4-BE49-F238E27FC236}">
              <a16:creationId xmlns:a16="http://schemas.microsoft.com/office/drawing/2014/main" id="{F9D8C884-939F-4B6C-BF85-4CDA5A84BA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95</xdr:row>
      <xdr:rowOff>0</xdr:rowOff>
    </xdr:from>
    <xdr:ext cx="45720" cy="45720"/>
    <xdr:pic>
      <xdr:nvPicPr>
        <xdr:cNvPr id="984" name="Picture 983">
          <a:extLst>
            <a:ext uri="{FF2B5EF4-FFF2-40B4-BE49-F238E27FC236}">
              <a16:creationId xmlns:a16="http://schemas.microsoft.com/office/drawing/2014/main" id="{11270707-5083-4900-9EB1-0760EBB36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96</xdr:row>
      <xdr:rowOff>0</xdr:rowOff>
    </xdr:from>
    <xdr:ext cx="45720" cy="45720"/>
    <xdr:pic>
      <xdr:nvPicPr>
        <xdr:cNvPr id="985" name="Picture 984">
          <a:extLst>
            <a:ext uri="{FF2B5EF4-FFF2-40B4-BE49-F238E27FC236}">
              <a16:creationId xmlns:a16="http://schemas.microsoft.com/office/drawing/2014/main" id="{8A3778B9-C701-4CE2-A7B3-66D0939F4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96</xdr:row>
      <xdr:rowOff>0</xdr:rowOff>
    </xdr:from>
    <xdr:ext cx="45720" cy="45720"/>
    <xdr:pic>
      <xdr:nvPicPr>
        <xdr:cNvPr id="986" name="Picture 985">
          <a:extLst>
            <a:ext uri="{FF2B5EF4-FFF2-40B4-BE49-F238E27FC236}">
              <a16:creationId xmlns:a16="http://schemas.microsoft.com/office/drawing/2014/main" id="{8C044757-D061-49DA-B748-F8DEAF2EE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96</xdr:row>
      <xdr:rowOff>0</xdr:rowOff>
    </xdr:from>
    <xdr:ext cx="45720" cy="45720"/>
    <xdr:pic>
      <xdr:nvPicPr>
        <xdr:cNvPr id="987" name="Picture 986">
          <a:extLst>
            <a:ext uri="{FF2B5EF4-FFF2-40B4-BE49-F238E27FC236}">
              <a16:creationId xmlns:a16="http://schemas.microsoft.com/office/drawing/2014/main" id="{A1E91433-A659-49A9-9B9D-3CC837AB52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96</xdr:row>
      <xdr:rowOff>0</xdr:rowOff>
    </xdr:from>
    <xdr:ext cx="45720" cy="45720"/>
    <xdr:pic>
      <xdr:nvPicPr>
        <xdr:cNvPr id="988" name="Picture 987">
          <a:extLst>
            <a:ext uri="{FF2B5EF4-FFF2-40B4-BE49-F238E27FC236}">
              <a16:creationId xmlns:a16="http://schemas.microsoft.com/office/drawing/2014/main" id="{E8CE2BB8-2094-4446-B86A-B61B393CE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96</xdr:row>
      <xdr:rowOff>0</xdr:rowOff>
    </xdr:from>
    <xdr:ext cx="45720" cy="45720"/>
    <xdr:pic>
      <xdr:nvPicPr>
        <xdr:cNvPr id="989" name="Picture 988">
          <a:extLst>
            <a:ext uri="{FF2B5EF4-FFF2-40B4-BE49-F238E27FC236}">
              <a16:creationId xmlns:a16="http://schemas.microsoft.com/office/drawing/2014/main" id="{49002B10-6C65-49FA-AF36-212E9367F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96</xdr:row>
      <xdr:rowOff>0</xdr:rowOff>
    </xdr:from>
    <xdr:ext cx="45720" cy="45720"/>
    <xdr:pic>
      <xdr:nvPicPr>
        <xdr:cNvPr id="990" name="Picture 989">
          <a:extLst>
            <a:ext uri="{FF2B5EF4-FFF2-40B4-BE49-F238E27FC236}">
              <a16:creationId xmlns:a16="http://schemas.microsoft.com/office/drawing/2014/main" id="{4C570525-5C95-4ECA-8123-469076151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96</xdr:row>
      <xdr:rowOff>0</xdr:rowOff>
    </xdr:from>
    <xdr:ext cx="45720" cy="45720"/>
    <xdr:pic>
      <xdr:nvPicPr>
        <xdr:cNvPr id="991" name="Picture 990">
          <a:extLst>
            <a:ext uri="{FF2B5EF4-FFF2-40B4-BE49-F238E27FC236}">
              <a16:creationId xmlns:a16="http://schemas.microsoft.com/office/drawing/2014/main" id="{DFF0F41E-3172-48A4-BAB5-74598A2E3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96</xdr:row>
      <xdr:rowOff>0</xdr:rowOff>
    </xdr:from>
    <xdr:ext cx="45720" cy="45720"/>
    <xdr:pic>
      <xdr:nvPicPr>
        <xdr:cNvPr id="992" name="Picture 991">
          <a:extLst>
            <a:ext uri="{FF2B5EF4-FFF2-40B4-BE49-F238E27FC236}">
              <a16:creationId xmlns:a16="http://schemas.microsoft.com/office/drawing/2014/main" id="{98DF45E6-50FA-4BF2-8E7A-AC9072776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96</xdr:row>
      <xdr:rowOff>0</xdr:rowOff>
    </xdr:from>
    <xdr:ext cx="45720" cy="45720"/>
    <xdr:pic>
      <xdr:nvPicPr>
        <xdr:cNvPr id="993" name="Picture 992">
          <a:extLst>
            <a:ext uri="{FF2B5EF4-FFF2-40B4-BE49-F238E27FC236}">
              <a16:creationId xmlns:a16="http://schemas.microsoft.com/office/drawing/2014/main" id="{FD7D355A-1B1A-471D-8C34-4067F11C0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96</xdr:row>
      <xdr:rowOff>0</xdr:rowOff>
    </xdr:from>
    <xdr:ext cx="45720" cy="45720"/>
    <xdr:pic>
      <xdr:nvPicPr>
        <xdr:cNvPr id="994" name="Picture 993">
          <a:extLst>
            <a:ext uri="{FF2B5EF4-FFF2-40B4-BE49-F238E27FC236}">
              <a16:creationId xmlns:a16="http://schemas.microsoft.com/office/drawing/2014/main" id="{3292FC3E-6C0E-4E9E-A9EC-756B26D78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96</xdr:row>
      <xdr:rowOff>0</xdr:rowOff>
    </xdr:from>
    <xdr:ext cx="45720" cy="45720"/>
    <xdr:pic>
      <xdr:nvPicPr>
        <xdr:cNvPr id="995" name="Picture 994">
          <a:extLst>
            <a:ext uri="{FF2B5EF4-FFF2-40B4-BE49-F238E27FC236}">
              <a16:creationId xmlns:a16="http://schemas.microsoft.com/office/drawing/2014/main" id="{A3E49E01-5F10-496B-BA74-DF95FF948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96</xdr:row>
      <xdr:rowOff>0</xdr:rowOff>
    </xdr:from>
    <xdr:ext cx="45720" cy="45720"/>
    <xdr:pic>
      <xdr:nvPicPr>
        <xdr:cNvPr id="996" name="Picture 995">
          <a:extLst>
            <a:ext uri="{FF2B5EF4-FFF2-40B4-BE49-F238E27FC236}">
              <a16:creationId xmlns:a16="http://schemas.microsoft.com/office/drawing/2014/main" id="{CFC75791-487E-494A-96BA-88BE0E08F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96</xdr:row>
      <xdr:rowOff>0</xdr:rowOff>
    </xdr:from>
    <xdr:ext cx="45720" cy="45720"/>
    <xdr:pic>
      <xdr:nvPicPr>
        <xdr:cNvPr id="997" name="Picture 996">
          <a:extLst>
            <a:ext uri="{FF2B5EF4-FFF2-40B4-BE49-F238E27FC236}">
              <a16:creationId xmlns:a16="http://schemas.microsoft.com/office/drawing/2014/main" id="{EDA35892-8049-4077-81C5-4AF2FDF7B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96</xdr:row>
      <xdr:rowOff>0</xdr:rowOff>
    </xdr:from>
    <xdr:ext cx="45720" cy="45720"/>
    <xdr:pic>
      <xdr:nvPicPr>
        <xdr:cNvPr id="998" name="Picture 997">
          <a:extLst>
            <a:ext uri="{FF2B5EF4-FFF2-40B4-BE49-F238E27FC236}">
              <a16:creationId xmlns:a16="http://schemas.microsoft.com/office/drawing/2014/main" id="{A01AA392-3F6D-4D7B-806D-0CA34C484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97</xdr:row>
      <xdr:rowOff>0</xdr:rowOff>
    </xdr:from>
    <xdr:ext cx="45720" cy="45720"/>
    <xdr:pic>
      <xdr:nvPicPr>
        <xdr:cNvPr id="999" name="Picture 998">
          <a:extLst>
            <a:ext uri="{FF2B5EF4-FFF2-40B4-BE49-F238E27FC236}">
              <a16:creationId xmlns:a16="http://schemas.microsoft.com/office/drawing/2014/main" id="{3A84B6C3-3239-41EA-92AE-25076F65B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97</xdr:row>
      <xdr:rowOff>0</xdr:rowOff>
    </xdr:from>
    <xdr:ext cx="45720" cy="45720"/>
    <xdr:pic>
      <xdr:nvPicPr>
        <xdr:cNvPr id="1000" name="Picture 999">
          <a:extLst>
            <a:ext uri="{FF2B5EF4-FFF2-40B4-BE49-F238E27FC236}">
              <a16:creationId xmlns:a16="http://schemas.microsoft.com/office/drawing/2014/main" id="{423AEBAB-25B6-417C-838C-EB2C4E4209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97</xdr:row>
      <xdr:rowOff>0</xdr:rowOff>
    </xdr:from>
    <xdr:ext cx="45720" cy="45720"/>
    <xdr:pic>
      <xdr:nvPicPr>
        <xdr:cNvPr id="1001" name="Picture 1000">
          <a:extLst>
            <a:ext uri="{FF2B5EF4-FFF2-40B4-BE49-F238E27FC236}">
              <a16:creationId xmlns:a16="http://schemas.microsoft.com/office/drawing/2014/main" id="{E24A76A2-C8D0-4308-9C6D-665D965EEE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97</xdr:row>
      <xdr:rowOff>0</xdr:rowOff>
    </xdr:from>
    <xdr:ext cx="45720" cy="45720"/>
    <xdr:pic>
      <xdr:nvPicPr>
        <xdr:cNvPr id="1002" name="Picture 1001">
          <a:extLst>
            <a:ext uri="{FF2B5EF4-FFF2-40B4-BE49-F238E27FC236}">
              <a16:creationId xmlns:a16="http://schemas.microsoft.com/office/drawing/2014/main" id="{45233724-FA17-4711-BBDC-62EDA6809D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97</xdr:row>
      <xdr:rowOff>0</xdr:rowOff>
    </xdr:from>
    <xdr:ext cx="45720" cy="45720"/>
    <xdr:pic>
      <xdr:nvPicPr>
        <xdr:cNvPr id="1003" name="Picture 1002">
          <a:extLst>
            <a:ext uri="{FF2B5EF4-FFF2-40B4-BE49-F238E27FC236}">
              <a16:creationId xmlns:a16="http://schemas.microsoft.com/office/drawing/2014/main" id="{942DB2BC-91D0-4DAD-A88F-33F52F9F5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97</xdr:row>
      <xdr:rowOff>0</xdr:rowOff>
    </xdr:from>
    <xdr:ext cx="45720" cy="45720"/>
    <xdr:pic>
      <xdr:nvPicPr>
        <xdr:cNvPr id="1004" name="Picture 1003">
          <a:extLst>
            <a:ext uri="{FF2B5EF4-FFF2-40B4-BE49-F238E27FC236}">
              <a16:creationId xmlns:a16="http://schemas.microsoft.com/office/drawing/2014/main" id="{382EAB3D-9DF3-44E3-A839-A6A02806B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97</xdr:row>
      <xdr:rowOff>0</xdr:rowOff>
    </xdr:from>
    <xdr:ext cx="45720" cy="45720"/>
    <xdr:pic>
      <xdr:nvPicPr>
        <xdr:cNvPr id="1005" name="Picture 1004">
          <a:extLst>
            <a:ext uri="{FF2B5EF4-FFF2-40B4-BE49-F238E27FC236}">
              <a16:creationId xmlns:a16="http://schemas.microsoft.com/office/drawing/2014/main" id="{51887542-912F-476E-8D2C-53A879E6A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97</xdr:row>
      <xdr:rowOff>0</xdr:rowOff>
    </xdr:from>
    <xdr:ext cx="45720" cy="45720"/>
    <xdr:pic>
      <xdr:nvPicPr>
        <xdr:cNvPr id="1006" name="Picture 1005">
          <a:extLst>
            <a:ext uri="{FF2B5EF4-FFF2-40B4-BE49-F238E27FC236}">
              <a16:creationId xmlns:a16="http://schemas.microsoft.com/office/drawing/2014/main" id="{373C0AE1-C6CF-4F93-995A-AE2AF58FE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97</xdr:row>
      <xdr:rowOff>0</xdr:rowOff>
    </xdr:from>
    <xdr:ext cx="45720" cy="45720"/>
    <xdr:pic>
      <xdr:nvPicPr>
        <xdr:cNvPr id="1007" name="Picture 1006">
          <a:extLst>
            <a:ext uri="{FF2B5EF4-FFF2-40B4-BE49-F238E27FC236}">
              <a16:creationId xmlns:a16="http://schemas.microsoft.com/office/drawing/2014/main" id="{244E7FD7-2E69-499B-AC38-21C96DBE7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97</xdr:row>
      <xdr:rowOff>0</xdr:rowOff>
    </xdr:from>
    <xdr:ext cx="45720" cy="45720"/>
    <xdr:pic>
      <xdr:nvPicPr>
        <xdr:cNvPr id="1008" name="Picture 1007">
          <a:extLst>
            <a:ext uri="{FF2B5EF4-FFF2-40B4-BE49-F238E27FC236}">
              <a16:creationId xmlns:a16="http://schemas.microsoft.com/office/drawing/2014/main" id="{4A55EC19-FAD3-4FC1-BCC7-CBB372D4C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97</xdr:row>
      <xdr:rowOff>0</xdr:rowOff>
    </xdr:from>
    <xdr:ext cx="45720" cy="45720"/>
    <xdr:pic>
      <xdr:nvPicPr>
        <xdr:cNvPr id="1009" name="Picture 1008">
          <a:extLst>
            <a:ext uri="{FF2B5EF4-FFF2-40B4-BE49-F238E27FC236}">
              <a16:creationId xmlns:a16="http://schemas.microsoft.com/office/drawing/2014/main" id="{D10FB8CD-75E8-47D0-8ADB-0746774DC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97</xdr:row>
      <xdr:rowOff>0</xdr:rowOff>
    </xdr:from>
    <xdr:ext cx="45720" cy="45720"/>
    <xdr:pic>
      <xdr:nvPicPr>
        <xdr:cNvPr id="1010" name="Picture 1009">
          <a:extLst>
            <a:ext uri="{FF2B5EF4-FFF2-40B4-BE49-F238E27FC236}">
              <a16:creationId xmlns:a16="http://schemas.microsoft.com/office/drawing/2014/main" id="{B44DA365-169D-4227-9A72-6585DBF23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97</xdr:row>
      <xdr:rowOff>0</xdr:rowOff>
    </xdr:from>
    <xdr:ext cx="45720" cy="45720"/>
    <xdr:pic>
      <xdr:nvPicPr>
        <xdr:cNvPr id="1011" name="Picture 1010">
          <a:extLst>
            <a:ext uri="{FF2B5EF4-FFF2-40B4-BE49-F238E27FC236}">
              <a16:creationId xmlns:a16="http://schemas.microsoft.com/office/drawing/2014/main" id="{32A574D2-2F19-4AD7-A7C1-35E0F5C3B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97</xdr:row>
      <xdr:rowOff>0</xdr:rowOff>
    </xdr:from>
    <xdr:ext cx="45720" cy="45720"/>
    <xdr:pic>
      <xdr:nvPicPr>
        <xdr:cNvPr id="1012" name="Picture 1011">
          <a:extLst>
            <a:ext uri="{FF2B5EF4-FFF2-40B4-BE49-F238E27FC236}">
              <a16:creationId xmlns:a16="http://schemas.microsoft.com/office/drawing/2014/main" id="{C6EAE647-A256-43D4-8605-8D2F746146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98</xdr:row>
      <xdr:rowOff>0</xdr:rowOff>
    </xdr:from>
    <xdr:ext cx="45720" cy="45720"/>
    <xdr:pic>
      <xdr:nvPicPr>
        <xdr:cNvPr id="1013" name="Picture 1012">
          <a:extLst>
            <a:ext uri="{FF2B5EF4-FFF2-40B4-BE49-F238E27FC236}">
              <a16:creationId xmlns:a16="http://schemas.microsoft.com/office/drawing/2014/main" id="{B8F972E2-5774-4EAD-BD2B-42C941D76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98</xdr:row>
      <xdr:rowOff>0</xdr:rowOff>
    </xdr:from>
    <xdr:ext cx="45720" cy="45720"/>
    <xdr:pic>
      <xdr:nvPicPr>
        <xdr:cNvPr id="1014" name="Picture 1013">
          <a:extLst>
            <a:ext uri="{FF2B5EF4-FFF2-40B4-BE49-F238E27FC236}">
              <a16:creationId xmlns:a16="http://schemas.microsoft.com/office/drawing/2014/main" id="{D13E89E9-4596-4554-BF78-C8D188E10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98</xdr:row>
      <xdr:rowOff>0</xdr:rowOff>
    </xdr:from>
    <xdr:ext cx="45720" cy="45720"/>
    <xdr:pic>
      <xdr:nvPicPr>
        <xdr:cNvPr id="1015" name="Picture 1014">
          <a:extLst>
            <a:ext uri="{FF2B5EF4-FFF2-40B4-BE49-F238E27FC236}">
              <a16:creationId xmlns:a16="http://schemas.microsoft.com/office/drawing/2014/main" id="{97907DA1-7949-48BB-AB2E-505DF820C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98</xdr:row>
      <xdr:rowOff>0</xdr:rowOff>
    </xdr:from>
    <xdr:ext cx="45720" cy="45720"/>
    <xdr:pic>
      <xdr:nvPicPr>
        <xdr:cNvPr id="1016" name="Picture 1015">
          <a:extLst>
            <a:ext uri="{FF2B5EF4-FFF2-40B4-BE49-F238E27FC236}">
              <a16:creationId xmlns:a16="http://schemas.microsoft.com/office/drawing/2014/main" id="{2985C0EE-7F3B-4852-B028-FA53D30DD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98</xdr:row>
      <xdr:rowOff>0</xdr:rowOff>
    </xdr:from>
    <xdr:ext cx="45720" cy="45720"/>
    <xdr:pic>
      <xdr:nvPicPr>
        <xdr:cNvPr id="1017" name="Picture 1016">
          <a:extLst>
            <a:ext uri="{FF2B5EF4-FFF2-40B4-BE49-F238E27FC236}">
              <a16:creationId xmlns:a16="http://schemas.microsoft.com/office/drawing/2014/main" id="{F85E4AB9-1453-4573-B66C-3635772C8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98</xdr:row>
      <xdr:rowOff>0</xdr:rowOff>
    </xdr:from>
    <xdr:ext cx="45720" cy="45720"/>
    <xdr:pic>
      <xdr:nvPicPr>
        <xdr:cNvPr id="1018" name="Picture 1017">
          <a:extLst>
            <a:ext uri="{FF2B5EF4-FFF2-40B4-BE49-F238E27FC236}">
              <a16:creationId xmlns:a16="http://schemas.microsoft.com/office/drawing/2014/main" id="{1B15A85F-8F1E-441C-8DBB-9F1D39AB7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98</xdr:row>
      <xdr:rowOff>0</xdr:rowOff>
    </xdr:from>
    <xdr:ext cx="45720" cy="45720"/>
    <xdr:pic>
      <xdr:nvPicPr>
        <xdr:cNvPr id="1019" name="Picture 1018">
          <a:extLst>
            <a:ext uri="{FF2B5EF4-FFF2-40B4-BE49-F238E27FC236}">
              <a16:creationId xmlns:a16="http://schemas.microsoft.com/office/drawing/2014/main" id="{4DA7F695-C022-475F-8F30-0998641470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98</xdr:row>
      <xdr:rowOff>0</xdr:rowOff>
    </xdr:from>
    <xdr:ext cx="45720" cy="45720"/>
    <xdr:pic>
      <xdr:nvPicPr>
        <xdr:cNvPr id="1020" name="Picture 1019">
          <a:extLst>
            <a:ext uri="{FF2B5EF4-FFF2-40B4-BE49-F238E27FC236}">
              <a16:creationId xmlns:a16="http://schemas.microsoft.com/office/drawing/2014/main" id="{3C0A4E69-E6C7-48F1-BAC8-4E6E22960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98</xdr:row>
      <xdr:rowOff>0</xdr:rowOff>
    </xdr:from>
    <xdr:ext cx="45720" cy="45720"/>
    <xdr:pic>
      <xdr:nvPicPr>
        <xdr:cNvPr id="1021" name="Picture 1020">
          <a:extLst>
            <a:ext uri="{FF2B5EF4-FFF2-40B4-BE49-F238E27FC236}">
              <a16:creationId xmlns:a16="http://schemas.microsoft.com/office/drawing/2014/main" id="{6A481ECD-D598-45DB-BE99-3D1CC2FF9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98</xdr:row>
      <xdr:rowOff>0</xdr:rowOff>
    </xdr:from>
    <xdr:ext cx="45720" cy="45720"/>
    <xdr:pic>
      <xdr:nvPicPr>
        <xdr:cNvPr id="1022" name="Picture 1021">
          <a:extLst>
            <a:ext uri="{FF2B5EF4-FFF2-40B4-BE49-F238E27FC236}">
              <a16:creationId xmlns:a16="http://schemas.microsoft.com/office/drawing/2014/main" id="{6B03CD54-B65B-442B-BD4F-58782A25E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98</xdr:row>
      <xdr:rowOff>0</xdr:rowOff>
    </xdr:from>
    <xdr:ext cx="45720" cy="45720"/>
    <xdr:pic>
      <xdr:nvPicPr>
        <xdr:cNvPr id="1023" name="Picture 1022">
          <a:extLst>
            <a:ext uri="{FF2B5EF4-FFF2-40B4-BE49-F238E27FC236}">
              <a16:creationId xmlns:a16="http://schemas.microsoft.com/office/drawing/2014/main" id="{DA71F6CE-42B7-426C-9416-059B258DF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98</xdr:row>
      <xdr:rowOff>0</xdr:rowOff>
    </xdr:from>
    <xdr:ext cx="45720" cy="45720"/>
    <xdr:pic>
      <xdr:nvPicPr>
        <xdr:cNvPr id="1024" name="Picture 1023">
          <a:extLst>
            <a:ext uri="{FF2B5EF4-FFF2-40B4-BE49-F238E27FC236}">
              <a16:creationId xmlns:a16="http://schemas.microsoft.com/office/drawing/2014/main" id="{EABE2689-528D-4BF8-8061-9E1E76F1A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98</xdr:row>
      <xdr:rowOff>0</xdr:rowOff>
    </xdr:from>
    <xdr:ext cx="45720" cy="45720"/>
    <xdr:pic>
      <xdr:nvPicPr>
        <xdr:cNvPr id="1025" name="Picture 1024">
          <a:extLst>
            <a:ext uri="{FF2B5EF4-FFF2-40B4-BE49-F238E27FC236}">
              <a16:creationId xmlns:a16="http://schemas.microsoft.com/office/drawing/2014/main" id="{376647EB-278E-403A-B1E4-465D0FC68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98</xdr:row>
      <xdr:rowOff>0</xdr:rowOff>
    </xdr:from>
    <xdr:ext cx="45720" cy="45720"/>
    <xdr:pic>
      <xdr:nvPicPr>
        <xdr:cNvPr id="1026" name="Picture 1025">
          <a:extLst>
            <a:ext uri="{FF2B5EF4-FFF2-40B4-BE49-F238E27FC236}">
              <a16:creationId xmlns:a16="http://schemas.microsoft.com/office/drawing/2014/main" id="{B3A714FD-C035-417D-BB9E-B594D9F0D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99</xdr:row>
      <xdr:rowOff>0</xdr:rowOff>
    </xdr:from>
    <xdr:ext cx="45720" cy="45720"/>
    <xdr:pic>
      <xdr:nvPicPr>
        <xdr:cNvPr id="1027" name="Picture 1026">
          <a:extLst>
            <a:ext uri="{FF2B5EF4-FFF2-40B4-BE49-F238E27FC236}">
              <a16:creationId xmlns:a16="http://schemas.microsoft.com/office/drawing/2014/main" id="{B63D68D7-3339-4769-B2FF-436C15AE60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99</xdr:row>
      <xdr:rowOff>0</xdr:rowOff>
    </xdr:from>
    <xdr:ext cx="45720" cy="45720"/>
    <xdr:pic>
      <xdr:nvPicPr>
        <xdr:cNvPr id="1028" name="Picture 1027">
          <a:extLst>
            <a:ext uri="{FF2B5EF4-FFF2-40B4-BE49-F238E27FC236}">
              <a16:creationId xmlns:a16="http://schemas.microsoft.com/office/drawing/2014/main" id="{8F94C6B6-BEC9-4E15-A7C9-DAA4D49D3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99</xdr:row>
      <xdr:rowOff>0</xdr:rowOff>
    </xdr:from>
    <xdr:ext cx="45720" cy="45720"/>
    <xdr:pic>
      <xdr:nvPicPr>
        <xdr:cNvPr id="1029" name="Picture 1028">
          <a:extLst>
            <a:ext uri="{FF2B5EF4-FFF2-40B4-BE49-F238E27FC236}">
              <a16:creationId xmlns:a16="http://schemas.microsoft.com/office/drawing/2014/main" id="{AE85634F-488A-4021-9971-10B103083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99</xdr:row>
      <xdr:rowOff>0</xdr:rowOff>
    </xdr:from>
    <xdr:ext cx="45720" cy="45720"/>
    <xdr:pic>
      <xdr:nvPicPr>
        <xdr:cNvPr id="1030" name="Picture 1029">
          <a:extLst>
            <a:ext uri="{FF2B5EF4-FFF2-40B4-BE49-F238E27FC236}">
              <a16:creationId xmlns:a16="http://schemas.microsoft.com/office/drawing/2014/main" id="{05032FD6-B83E-4F65-BFA2-90BFA0D2F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99</xdr:row>
      <xdr:rowOff>0</xdr:rowOff>
    </xdr:from>
    <xdr:ext cx="45720" cy="45720"/>
    <xdr:pic>
      <xdr:nvPicPr>
        <xdr:cNvPr id="1031" name="Picture 1030">
          <a:extLst>
            <a:ext uri="{FF2B5EF4-FFF2-40B4-BE49-F238E27FC236}">
              <a16:creationId xmlns:a16="http://schemas.microsoft.com/office/drawing/2014/main" id="{85E837D4-ED09-4CDD-B1F6-FA27C112EE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99</xdr:row>
      <xdr:rowOff>0</xdr:rowOff>
    </xdr:from>
    <xdr:ext cx="45720" cy="45720"/>
    <xdr:pic>
      <xdr:nvPicPr>
        <xdr:cNvPr id="1032" name="Picture 1031">
          <a:extLst>
            <a:ext uri="{FF2B5EF4-FFF2-40B4-BE49-F238E27FC236}">
              <a16:creationId xmlns:a16="http://schemas.microsoft.com/office/drawing/2014/main" id="{B0CC28E1-1EE0-4F40-A66D-D4AB71308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99</xdr:row>
      <xdr:rowOff>0</xdr:rowOff>
    </xdr:from>
    <xdr:ext cx="45720" cy="45720"/>
    <xdr:pic>
      <xdr:nvPicPr>
        <xdr:cNvPr id="1033" name="Picture 1032">
          <a:extLst>
            <a:ext uri="{FF2B5EF4-FFF2-40B4-BE49-F238E27FC236}">
              <a16:creationId xmlns:a16="http://schemas.microsoft.com/office/drawing/2014/main" id="{6EBAD6D7-9AE8-4735-9F21-ED49D25B06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99</xdr:row>
      <xdr:rowOff>0</xdr:rowOff>
    </xdr:from>
    <xdr:ext cx="45720" cy="45720"/>
    <xdr:pic>
      <xdr:nvPicPr>
        <xdr:cNvPr id="1034" name="Picture 1033">
          <a:extLst>
            <a:ext uri="{FF2B5EF4-FFF2-40B4-BE49-F238E27FC236}">
              <a16:creationId xmlns:a16="http://schemas.microsoft.com/office/drawing/2014/main" id="{923044AC-AB15-4639-957F-D428F8042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99</xdr:row>
      <xdr:rowOff>0</xdr:rowOff>
    </xdr:from>
    <xdr:ext cx="45720" cy="45720"/>
    <xdr:pic>
      <xdr:nvPicPr>
        <xdr:cNvPr id="1035" name="Picture 1034">
          <a:extLst>
            <a:ext uri="{FF2B5EF4-FFF2-40B4-BE49-F238E27FC236}">
              <a16:creationId xmlns:a16="http://schemas.microsoft.com/office/drawing/2014/main" id="{7DEB3D85-2D2C-410E-A0F5-6F4A586AE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99</xdr:row>
      <xdr:rowOff>0</xdr:rowOff>
    </xdr:from>
    <xdr:ext cx="45720" cy="45720"/>
    <xdr:pic>
      <xdr:nvPicPr>
        <xdr:cNvPr id="1036" name="Picture 1035">
          <a:extLst>
            <a:ext uri="{FF2B5EF4-FFF2-40B4-BE49-F238E27FC236}">
              <a16:creationId xmlns:a16="http://schemas.microsoft.com/office/drawing/2014/main" id="{E56F957B-5C33-4347-A33B-09C5F763F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99</xdr:row>
      <xdr:rowOff>0</xdr:rowOff>
    </xdr:from>
    <xdr:ext cx="45720" cy="45720"/>
    <xdr:pic>
      <xdr:nvPicPr>
        <xdr:cNvPr id="1037" name="Picture 1036">
          <a:extLst>
            <a:ext uri="{FF2B5EF4-FFF2-40B4-BE49-F238E27FC236}">
              <a16:creationId xmlns:a16="http://schemas.microsoft.com/office/drawing/2014/main" id="{38ABE690-15E8-4F85-B49E-493874591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99</xdr:row>
      <xdr:rowOff>0</xdr:rowOff>
    </xdr:from>
    <xdr:ext cx="45720" cy="45720"/>
    <xdr:pic>
      <xdr:nvPicPr>
        <xdr:cNvPr id="1038" name="Picture 1037">
          <a:extLst>
            <a:ext uri="{FF2B5EF4-FFF2-40B4-BE49-F238E27FC236}">
              <a16:creationId xmlns:a16="http://schemas.microsoft.com/office/drawing/2014/main" id="{BA1D5880-F352-4AC1-813F-06DE6A87A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99</xdr:row>
      <xdr:rowOff>0</xdr:rowOff>
    </xdr:from>
    <xdr:ext cx="45720" cy="45720"/>
    <xdr:pic>
      <xdr:nvPicPr>
        <xdr:cNvPr id="1039" name="Picture 1038">
          <a:extLst>
            <a:ext uri="{FF2B5EF4-FFF2-40B4-BE49-F238E27FC236}">
              <a16:creationId xmlns:a16="http://schemas.microsoft.com/office/drawing/2014/main" id="{13BB5902-41A2-423A-94E0-377926D19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99</xdr:row>
      <xdr:rowOff>0</xdr:rowOff>
    </xdr:from>
    <xdr:ext cx="45720" cy="45720"/>
    <xdr:pic>
      <xdr:nvPicPr>
        <xdr:cNvPr id="1040" name="Picture 1039">
          <a:extLst>
            <a:ext uri="{FF2B5EF4-FFF2-40B4-BE49-F238E27FC236}">
              <a16:creationId xmlns:a16="http://schemas.microsoft.com/office/drawing/2014/main" id="{B170DF6A-66CD-4996-89A9-92B56582D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100</xdr:row>
      <xdr:rowOff>0</xdr:rowOff>
    </xdr:from>
    <xdr:ext cx="45720" cy="45720"/>
    <xdr:pic>
      <xdr:nvPicPr>
        <xdr:cNvPr id="1041" name="Picture 1040">
          <a:extLst>
            <a:ext uri="{FF2B5EF4-FFF2-40B4-BE49-F238E27FC236}">
              <a16:creationId xmlns:a16="http://schemas.microsoft.com/office/drawing/2014/main" id="{64130188-1F6A-4A3D-91A9-0E1F18126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100</xdr:row>
      <xdr:rowOff>0</xdr:rowOff>
    </xdr:from>
    <xdr:ext cx="45720" cy="45720"/>
    <xdr:pic>
      <xdr:nvPicPr>
        <xdr:cNvPr id="1042" name="Picture 1041">
          <a:extLst>
            <a:ext uri="{FF2B5EF4-FFF2-40B4-BE49-F238E27FC236}">
              <a16:creationId xmlns:a16="http://schemas.microsoft.com/office/drawing/2014/main" id="{89DD7099-E04B-4CB3-8F34-BEFB1357A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100</xdr:row>
      <xdr:rowOff>0</xdr:rowOff>
    </xdr:from>
    <xdr:ext cx="45720" cy="45720"/>
    <xdr:pic>
      <xdr:nvPicPr>
        <xdr:cNvPr id="1043" name="Picture 1042">
          <a:extLst>
            <a:ext uri="{FF2B5EF4-FFF2-40B4-BE49-F238E27FC236}">
              <a16:creationId xmlns:a16="http://schemas.microsoft.com/office/drawing/2014/main" id="{9D3818C1-AFD9-4526-B7FD-BE75AB8A5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100</xdr:row>
      <xdr:rowOff>0</xdr:rowOff>
    </xdr:from>
    <xdr:ext cx="45720" cy="45720"/>
    <xdr:pic>
      <xdr:nvPicPr>
        <xdr:cNvPr id="1044" name="Picture 1043">
          <a:extLst>
            <a:ext uri="{FF2B5EF4-FFF2-40B4-BE49-F238E27FC236}">
              <a16:creationId xmlns:a16="http://schemas.microsoft.com/office/drawing/2014/main" id="{BF9DC431-5B34-4167-8A79-7B1F38525A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100</xdr:row>
      <xdr:rowOff>0</xdr:rowOff>
    </xdr:from>
    <xdr:ext cx="45720" cy="45720"/>
    <xdr:pic>
      <xdr:nvPicPr>
        <xdr:cNvPr id="1045" name="Picture 1044">
          <a:extLst>
            <a:ext uri="{FF2B5EF4-FFF2-40B4-BE49-F238E27FC236}">
              <a16:creationId xmlns:a16="http://schemas.microsoft.com/office/drawing/2014/main" id="{47EB42EA-5CCC-48F8-A266-41B5F998DF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100</xdr:row>
      <xdr:rowOff>0</xdr:rowOff>
    </xdr:from>
    <xdr:ext cx="45720" cy="45720"/>
    <xdr:pic>
      <xdr:nvPicPr>
        <xdr:cNvPr id="1046" name="Picture 1045">
          <a:extLst>
            <a:ext uri="{FF2B5EF4-FFF2-40B4-BE49-F238E27FC236}">
              <a16:creationId xmlns:a16="http://schemas.microsoft.com/office/drawing/2014/main" id="{D37ABAB8-97DD-4394-8FEA-8F5F0BFDB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100</xdr:row>
      <xdr:rowOff>0</xdr:rowOff>
    </xdr:from>
    <xdr:ext cx="45720" cy="45720"/>
    <xdr:pic>
      <xdr:nvPicPr>
        <xdr:cNvPr id="1047" name="Picture 1046">
          <a:extLst>
            <a:ext uri="{FF2B5EF4-FFF2-40B4-BE49-F238E27FC236}">
              <a16:creationId xmlns:a16="http://schemas.microsoft.com/office/drawing/2014/main" id="{25CC256C-007C-4F91-8847-8B8ADFC3C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100</xdr:row>
      <xdr:rowOff>0</xdr:rowOff>
    </xdr:from>
    <xdr:ext cx="45720" cy="45720"/>
    <xdr:pic>
      <xdr:nvPicPr>
        <xdr:cNvPr id="1048" name="Picture 1047">
          <a:extLst>
            <a:ext uri="{FF2B5EF4-FFF2-40B4-BE49-F238E27FC236}">
              <a16:creationId xmlns:a16="http://schemas.microsoft.com/office/drawing/2014/main" id="{3191D9CB-4ABB-4F47-A9E2-94114D9C01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100</xdr:row>
      <xdr:rowOff>0</xdr:rowOff>
    </xdr:from>
    <xdr:ext cx="45720" cy="45720"/>
    <xdr:pic>
      <xdr:nvPicPr>
        <xdr:cNvPr id="1049" name="Picture 1048">
          <a:extLst>
            <a:ext uri="{FF2B5EF4-FFF2-40B4-BE49-F238E27FC236}">
              <a16:creationId xmlns:a16="http://schemas.microsoft.com/office/drawing/2014/main" id="{74C83621-1F1F-47A5-BAA1-0654243FF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100</xdr:row>
      <xdr:rowOff>0</xdr:rowOff>
    </xdr:from>
    <xdr:ext cx="45720" cy="45720"/>
    <xdr:pic>
      <xdr:nvPicPr>
        <xdr:cNvPr id="1050" name="Picture 1049">
          <a:extLst>
            <a:ext uri="{FF2B5EF4-FFF2-40B4-BE49-F238E27FC236}">
              <a16:creationId xmlns:a16="http://schemas.microsoft.com/office/drawing/2014/main" id="{71D6E2FC-985F-439A-828F-FA26DAC13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100</xdr:row>
      <xdr:rowOff>0</xdr:rowOff>
    </xdr:from>
    <xdr:ext cx="45720" cy="45720"/>
    <xdr:pic>
      <xdr:nvPicPr>
        <xdr:cNvPr id="1051" name="Picture 1050">
          <a:extLst>
            <a:ext uri="{FF2B5EF4-FFF2-40B4-BE49-F238E27FC236}">
              <a16:creationId xmlns:a16="http://schemas.microsoft.com/office/drawing/2014/main" id="{F93E8A46-5D9A-40FC-98CB-1A1928823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100</xdr:row>
      <xdr:rowOff>0</xdr:rowOff>
    </xdr:from>
    <xdr:ext cx="45720" cy="45720"/>
    <xdr:pic>
      <xdr:nvPicPr>
        <xdr:cNvPr id="1052" name="Picture 1051">
          <a:extLst>
            <a:ext uri="{FF2B5EF4-FFF2-40B4-BE49-F238E27FC236}">
              <a16:creationId xmlns:a16="http://schemas.microsoft.com/office/drawing/2014/main" id="{05AEBAF1-907C-44B4-AAD4-74C2E14EB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100</xdr:row>
      <xdr:rowOff>0</xdr:rowOff>
    </xdr:from>
    <xdr:ext cx="45720" cy="45720"/>
    <xdr:pic>
      <xdr:nvPicPr>
        <xdr:cNvPr id="1053" name="Picture 1052">
          <a:extLst>
            <a:ext uri="{FF2B5EF4-FFF2-40B4-BE49-F238E27FC236}">
              <a16:creationId xmlns:a16="http://schemas.microsoft.com/office/drawing/2014/main" id="{AF8C5930-861B-4E53-B40A-DC523F100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100</xdr:row>
      <xdr:rowOff>0</xdr:rowOff>
    </xdr:from>
    <xdr:ext cx="45720" cy="45720"/>
    <xdr:pic>
      <xdr:nvPicPr>
        <xdr:cNvPr id="1054" name="Picture 1053">
          <a:extLst>
            <a:ext uri="{FF2B5EF4-FFF2-40B4-BE49-F238E27FC236}">
              <a16:creationId xmlns:a16="http://schemas.microsoft.com/office/drawing/2014/main" id="{094B6509-29A1-4436-921C-5D88E2D88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101</xdr:row>
      <xdr:rowOff>0</xdr:rowOff>
    </xdr:from>
    <xdr:ext cx="45720" cy="45720"/>
    <xdr:pic>
      <xdr:nvPicPr>
        <xdr:cNvPr id="1055" name="Picture 1054">
          <a:extLst>
            <a:ext uri="{FF2B5EF4-FFF2-40B4-BE49-F238E27FC236}">
              <a16:creationId xmlns:a16="http://schemas.microsoft.com/office/drawing/2014/main" id="{E2022729-80DB-4B31-A508-C5D9F51ED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101</xdr:row>
      <xdr:rowOff>0</xdr:rowOff>
    </xdr:from>
    <xdr:ext cx="45720" cy="45720"/>
    <xdr:pic>
      <xdr:nvPicPr>
        <xdr:cNvPr id="1056" name="Picture 1055">
          <a:extLst>
            <a:ext uri="{FF2B5EF4-FFF2-40B4-BE49-F238E27FC236}">
              <a16:creationId xmlns:a16="http://schemas.microsoft.com/office/drawing/2014/main" id="{125E0E25-7EAF-47B3-AF17-252310504B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101</xdr:row>
      <xdr:rowOff>0</xdr:rowOff>
    </xdr:from>
    <xdr:ext cx="45720" cy="45720"/>
    <xdr:pic>
      <xdr:nvPicPr>
        <xdr:cNvPr id="1057" name="Picture 1056">
          <a:extLst>
            <a:ext uri="{FF2B5EF4-FFF2-40B4-BE49-F238E27FC236}">
              <a16:creationId xmlns:a16="http://schemas.microsoft.com/office/drawing/2014/main" id="{EA70E1CF-D73E-4A0B-A417-51FD8AC74E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101</xdr:row>
      <xdr:rowOff>0</xdr:rowOff>
    </xdr:from>
    <xdr:ext cx="45720" cy="45720"/>
    <xdr:pic>
      <xdr:nvPicPr>
        <xdr:cNvPr id="1058" name="Picture 1057">
          <a:extLst>
            <a:ext uri="{FF2B5EF4-FFF2-40B4-BE49-F238E27FC236}">
              <a16:creationId xmlns:a16="http://schemas.microsoft.com/office/drawing/2014/main" id="{5B9DC7CF-2FE8-4F9C-BD9C-21E8C3617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101</xdr:row>
      <xdr:rowOff>0</xdr:rowOff>
    </xdr:from>
    <xdr:ext cx="45720" cy="45720"/>
    <xdr:pic>
      <xdr:nvPicPr>
        <xdr:cNvPr id="1059" name="Picture 1058">
          <a:extLst>
            <a:ext uri="{FF2B5EF4-FFF2-40B4-BE49-F238E27FC236}">
              <a16:creationId xmlns:a16="http://schemas.microsoft.com/office/drawing/2014/main" id="{3C9C0D1F-18E1-495F-B75F-09EE6B4BA2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101</xdr:row>
      <xdr:rowOff>0</xdr:rowOff>
    </xdr:from>
    <xdr:ext cx="45720" cy="45720"/>
    <xdr:pic>
      <xdr:nvPicPr>
        <xdr:cNvPr id="1060" name="Picture 1059">
          <a:extLst>
            <a:ext uri="{FF2B5EF4-FFF2-40B4-BE49-F238E27FC236}">
              <a16:creationId xmlns:a16="http://schemas.microsoft.com/office/drawing/2014/main" id="{2C8C598A-8400-4DF5-9FA6-D8B1EDD7E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101</xdr:row>
      <xdr:rowOff>0</xdr:rowOff>
    </xdr:from>
    <xdr:ext cx="45720" cy="45720"/>
    <xdr:pic>
      <xdr:nvPicPr>
        <xdr:cNvPr id="1061" name="Picture 1060">
          <a:extLst>
            <a:ext uri="{FF2B5EF4-FFF2-40B4-BE49-F238E27FC236}">
              <a16:creationId xmlns:a16="http://schemas.microsoft.com/office/drawing/2014/main" id="{62FDE4EB-7025-4158-9E1F-FBC6A1C42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101</xdr:row>
      <xdr:rowOff>0</xdr:rowOff>
    </xdr:from>
    <xdr:ext cx="45720" cy="45720"/>
    <xdr:pic>
      <xdr:nvPicPr>
        <xdr:cNvPr id="1062" name="Picture 1061">
          <a:extLst>
            <a:ext uri="{FF2B5EF4-FFF2-40B4-BE49-F238E27FC236}">
              <a16:creationId xmlns:a16="http://schemas.microsoft.com/office/drawing/2014/main" id="{0965F651-48FF-41AE-839C-29097C54C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101</xdr:row>
      <xdr:rowOff>0</xdr:rowOff>
    </xdr:from>
    <xdr:ext cx="45720" cy="45720"/>
    <xdr:pic>
      <xdr:nvPicPr>
        <xdr:cNvPr id="1063" name="Picture 1062">
          <a:extLst>
            <a:ext uri="{FF2B5EF4-FFF2-40B4-BE49-F238E27FC236}">
              <a16:creationId xmlns:a16="http://schemas.microsoft.com/office/drawing/2014/main" id="{41B8622B-933F-4D10-8594-F07486B5E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101</xdr:row>
      <xdr:rowOff>0</xdr:rowOff>
    </xdr:from>
    <xdr:ext cx="45720" cy="45720"/>
    <xdr:pic>
      <xdr:nvPicPr>
        <xdr:cNvPr id="1064" name="Picture 1063">
          <a:extLst>
            <a:ext uri="{FF2B5EF4-FFF2-40B4-BE49-F238E27FC236}">
              <a16:creationId xmlns:a16="http://schemas.microsoft.com/office/drawing/2014/main" id="{E3742CD6-BD6C-4FF5-A3A5-15264026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101</xdr:row>
      <xdr:rowOff>0</xdr:rowOff>
    </xdr:from>
    <xdr:ext cx="45720" cy="45720"/>
    <xdr:pic>
      <xdr:nvPicPr>
        <xdr:cNvPr id="1065" name="Picture 1064">
          <a:extLst>
            <a:ext uri="{FF2B5EF4-FFF2-40B4-BE49-F238E27FC236}">
              <a16:creationId xmlns:a16="http://schemas.microsoft.com/office/drawing/2014/main" id="{7A74D7B6-F098-448A-824C-B277E8937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101</xdr:row>
      <xdr:rowOff>0</xdr:rowOff>
    </xdr:from>
    <xdr:ext cx="45720" cy="45720"/>
    <xdr:pic>
      <xdr:nvPicPr>
        <xdr:cNvPr id="1066" name="Picture 1065">
          <a:extLst>
            <a:ext uri="{FF2B5EF4-FFF2-40B4-BE49-F238E27FC236}">
              <a16:creationId xmlns:a16="http://schemas.microsoft.com/office/drawing/2014/main" id="{AA86A7EC-90A0-46B2-8BDA-AF937501F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101</xdr:row>
      <xdr:rowOff>0</xdr:rowOff>
    </xdr:from>
    <xdr:ext cx="45720" cy="45720"/>
    <xdr:pic>
      <xdr:nvPicPr>
        <xdr:cNvPr id="1067" name="Picture 1066">
          <a:extLst>
            <a:ext uri="{FF2B5EF4-FFF2-40B4-BE49-F238E27FC236}">
              <a16:creationId xmlns:a16="http://schemas.microsoft.com/office/drawing/2014/main" id="{2D93E42F-29E8-4E99-ACAC-0BD4A9C45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101</xdr:row>
      <xdr:rowOff>0</xdr:rowOff>
    </xdr:from>
    <xdr:ext cx="45720" cy="45720"/>
    <xdr:pic>
      <xdr:nvPicPr>
        <xdr:cNvPr id="1068" name="Picture 1067">
          <a:extLst>
            <a:ext uri="{FF2B5EF4-FFF2-40B4-BE49-F238E27FC236}">
              <a16:creationId xmlns:a16="http://schemas.microsoft.com/office/drawing/2014/main" id="{017381F5-A502-449C-82FA-8A96268966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102</xdr:row>
      <xdr:rowOff>0</xdr:rowOff>
    </xdr:from>
    <xdr:ext cx="45720" cy="45720"/>
    <xdr:pic>
      <xdr:nvPicPr>
        <xdr:cNvPr id="1069" name="Picture 1068">
          <a:extLst>
            <a:ext uri="{FF2B5EF4-FFF2-40B4-BE49-F238E27FC236}">
              <a16:creationId xmlns:a16="http://schemas.microsoft.com/office/drawing/2014/main" id="{A5A9EDB6-D1C2-4064-A3ED-9A55AEC5F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102</xdr:row>
      <xdr:rowOff>0</xdr:rowOff>
    </xdr:from>
    <xdr:ext cx="45720" cy="45720"/>
    <xdr:pic>
      <xdr:nvPicPr>
        <xdr:cNvPr id="1070" name="Picture 1069">
          <a:extLst>
            <a:ext uri="{FF2B5EF4-FFF2-40B4-BE49-F238E27FC236}">
              <a16:creationId xmlns:a16="http://schemas.microsoft.com/office/drawing/2014/main" id="{4D60BBA5-7216-4100-AEC6-E3FD0D1E8C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102</xdr:row>
      <xdr:rowOff>0</xdr:rowOff>
    </xdr:from>
    <xdr:ext cx="45720" cy="45720"/>
    <xdr:pic>
      <xdr:nvPicPr>
        <xdr:cNvPr id="1071" name="Picture 1070">
          <a:extLst>
            <a:ext uri="{FF2B5EF4-FFF2-40B4-BE49-F238E27FC236}">
              <a16:creationId xmlns:a16="http://schemas.microsoft.com/office/drawing/2014/main" id="{77ABE186-C671-49B5-81A7-C234165DFE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102</xdr:row>
      <xdr:rowOff>0</xdr:rowOff>
    </xdr:from>
    <xdr:ext cx="45720" cy="45720"/>
    <xdr:pic>
      <xdr:nvPicPr>
        <xdr:cNvPr id="1072" name="Picture 1071">
          <a:extLst>
            <a:ext uri="{FF2B5EF4-FFF2-40B4-BE49-F238E27FC236}">
              <a16:creationId xmlns:a16="http://schemas.microsoft.com/office/drawing/2014/main" id="{7BDC5C6B-C9CC-4F67-9EF9-FD04F2818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102</xdr:row>
      <xdr:rowOff>0</xdr:rowOff>
    </xdr:from>
    <xdr:ext cx="45720" cy="45720"/>
    <xdr:pic>
      <xdr:nvPicPr>
        <xdr:cNvPr id="1073" name="Picture 1072">
          <a:extLst>
            <a:ext uri="{FF2B5EF4-FFF2-40B4-BE49-F238E27FC236}">
              <a16:creationId xmlns:a16="http://schemas.microsoft.com/office/drawing/2014/main" id="{1F9BA06C-D0F6-4623-A383-EF7A80079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102</xdr:row>
      <xdr:rowOff>0</xdr:rowOff>
    </xdr:from>
    <xdr:ext cx="45720" cy="45720"/>
    <xdr:pic>
      <xdr:nvPicPr>
        <xdr:cNvPr id="1074" name="Picture 1073">
          <a:extLst>
            <a:ext uri="{FF2B5EF4-FFF2-40B4-BE49-F238E27FC236}">
              <a16:creationId xmlns:a16="http://schemas.microsoft.com/office/drawing/2014/main" id="{FAD61F39-74C7-47F9-B63C-0EAE11764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102</xdr:row>
      <xdr:rowOff>0</xdr:rowOff>
    </xdr:from>
    <xdr:ext cx="45720" cy="45720"/>
    <xdr:pic>
      <xdr:nvPicPr>
        <xdr:cNvPr id="1075" name="Picture 1074">
          <a:extLst>
            <a:ext uri="{FF2B5EF4-FFF2-40B4-BE49-F238E27FC236}">
              <a16:creationId xmlns:a16="http://schemas.microsoft.com/office/drawing/2014/main" id="{9EDF1F0F-F600-46E1-998B-F687CC512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102</xdr:row>
      <xdr:rowOff>0</xdr:rowOff>
    </xdr:from>
    <xdr:ext cx="45720" cy="45720"/>
    <xdr:pic>
      <xdr:nvPicPr>
        <xdr:cNvPr id="1076" name="Picture 1075">
          <a:extLst>
            <a:ext uri="{FF2B5EF4-FFF2-40B4-BE49-F238E27FC236}">
              <a16:creationId xmlns:a16="http://schemas.microsoft.com/office/drawing/2014/main" id="{1D177BDD-5F55-4B1F-86B3-68BA07267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102</xdr:row>
      <xdr:rowOff>0</xdr:rowOff>
    </xdr:from>
    <xdr:ext cx="45720" cy="45720"/>
    <xdr:pic>
      <xdr:nvPicPr>
        <xdr:cNvPr id="1077" name="Picture 1076">
          <a:extLst>
            <a:ext uri="{FF2B5EF4-FFF2-40B4-BE49-F238E27FC236}">
              <a16:creationId xmlns:a16="http://schemas.microsoft.com/office/drawing/2014/main" id="{82EF3FBB-C988-4F58-B5DF-DCE1EC466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102</xdr:row>
      <xdr:rowOff>0</xdr:rowOff>
    </xdr:from>
    <xdr:ext cx="45720" cy="45720"/>
    <xdr:pic>
      <xdr:nvPicPr>
        <xdr:cNvPr id="1078" name="Picture 1077">
          <a:extLst>
            <a:ext uri="{FF2B5EF4-FFF2-40B4-BE49-F238E27FC236}">
              <a16:creationId xmlns:a16="http://schemas.microsoft.com/office/drawing/2014/main" id="{1CD9E0AC-CB83-47F5-89E7-24E010FF2C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102</xdr:row>
      <xdr:rowOff>0</xdr:rowOff>
    </xdr:from>
    <xdr:ext cx="45720" cy="45720"/>
    <xdr:pic>
      <xdr:nvPicPr>
        <xdr:cNvPr id="1079" name="Picture 1078">
          <a:extLst>
            <a:ext uri="{FF2B5EF4-FFF2-40B4-BE49-F238E27FC236}">
              <a16:creationId xmlns:a16="http://schemas.microsoft.com/office/drawing/2014/main" id="{62D3CEDF-913A-4CBF-AD42-02687A0D8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102</xdr:row>
      <xdr:rowOff>0</xdr:rowOff>
    </xdr:from>
    <xdr:ext cx="45720" cy="45720"/>
    <xdr:pic>
      <xdr:nvPicPr>
        <xdr:cNvPr id="1080" name="Picture 1079">
          <a:extLst>
            <a:ext uri="{FF2B5EF4-FFF2-40B4-BE49-F238E27FC236}">
              <a16:creationId xmlns:a16="http://schemas.microsoft.com/office/drawing/2014/main" id="{F19876F5-500C-43F5-A93E-F9EB039EE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102</xdr:row>
      <xdr:rowOff>0</xdr:rowOff>
    </xdr:from>
    <xdr:ext cx="45720" cy="45720"/>
    <xdr:pic>
      <xdr:nvPicPr>
        <xdr:cNvPr id="1081" name="Picture 1080">
          <a:extLst>
            <a:ext uri="{FF2B5EF4-FFF2-40B4-BE49-F238E27FC236}">
              <a16:creationId xmlns:a16="http://schemas.microsoft.com/office/drawing/2014/main" id="{4A86A2B8-D28A-48B4-AB94-08750ECB3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102</xdr:row>
      <xdr:rowOff>0</xdr:rowOff>
    </xdr:from>
    <xdr:ext cx="45720" cy="45720"/>
    <xdr:pic>
      <xdr:nvPicPr>
        <xdr:cNvPr id="1082" name="Picture 1081">
          <a:extLst>
            <a:ext uri="{FF2B5EF4-FFF2-40B4-BE49-F238E27FC236}">
              <a16:creationId xmlns:a16="http://schemas.microsoft.com/office/drawing/2014/main" id="{858A131A-909F-4CE0-8786-6B5689A07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103</xdr:row>
      <xdr:rowOff>0</xdr:rowOff>
    </xdr:from>
    <xdr:ext cx="45720" cy="45720"/>
    <xdr:pic>
      <xdr:nvPicPr>
        <xdr:cNvPr id="1083" name="Picture 1082">
          <a:extLst>
            <a:ext uri="{FF2B5EF4-FFF2-40B4-BE49-F238E27FC236}">
              <a16:creationId xmlns:a16="http://schemas.microsoft.com/office/drawing/2014/main" id="{BCF9432D-2362-48CA-A17A-9E96632CE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103</xdr:row>
      <xdr:rowOff>0</xdr:rowOff>
    </xdr:from>
    <xdr:ext cx="45720" cy="45720"/>
    <xdr:pic>
      <xdr:nvPicPr>
        <xdr:cNvPr id="1084" name="Picture 1083">
          <a:extLst>
            <a:ext uri="{FF2B5EF4-FFF2-40B4-BE49-F238E27FC236}">
              <a16:creationId xmlns:a16="http://schemas.microsoft.com/office/drawing/2014/main" id="{9F709BDD-D7AD-4360-960E-7B86A2520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103</xdr:row>
      <xdr:rowOff>0</xdr:rowOff>
    </xdr:from>
    <xdr:ext cx="45720" cy="45720"/>
    <xdr:pic>
      <xdr:nvPicPr>
        <xdr:cNvPr id="1085" name="Picture 1084">
          <a:extLst>
            <a:ext uri="{FF2B5EF4-FFF2-40B4-BE49-F238E27FC236}">
              <a16:creationId xmlns:a16="http://schemas.microsoft.com/office/drawing/2014/main" id="{8617CA9B-54AE-4F0A-8C73-5FC25E94F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103</xdr:row>
      <xdr:rowOff>0</xdr:rowOff>
    </xdr:from>
    <xdr:ext cx="45720" cy="45720"/>
    <xdr:pic>
      <xdr:nvPicPr>
        <xdr:cNvPr id="1086" name="Picture 1085">
          <a:extLst>
            <a:ext uri="{FF2B5EF4-FFF2-40B4-BE49-F238E27FC236}">
              <a16:creationId xmlns:a16="http://schemas.microsoft.com/office/drawing/2014/main" id="{EB006B53-7CBC-4456-91A4-3B3F00753A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103</xdr:row>
      <xdr:rowOff>0</xdr:rowOff>
    </xdr:from>
    <xdr:ext cx="45720" cy="45720"/>
    <xdr:pic>
      <xdr:nvPicPr>
        <xdr:cNvPr id="1087" name="Picture 1086">
          <a:extLst>
            <a:ext uri="{FF2B5EF4-FFF2-40B4-BE49-F238E27FC236}">
              <a16:creationId xmlns:a16="http://schemas.microsoft.com/office/drawing/2014/main" id="{4476E7E8-B62D-495E-BCB9-E03A96EBD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103</xdr:row>
      <xdr:rowOff>0</xdr:rowOff>
    </xdr:from>
    <xdr:ext cx="45720" cy="45720"/>
    <xdr:pic>
      <xdr:nvPicPr>
        <xdr:cNvPr id="1088" name="Picture 1087">
          <a:extLst>
            <a:ext uri="{FF2B5EF4-FFF2-40B4-BE49-F238E27FC236}">
              <a16:creationId xmlns:a16="http://schemas.microsoft.com/office/drawing/2014/main" id="{D16BA198-6863-48DF-99C5-16011D121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103</xdr:row>
      <xdr:rowOff>0</xdr:rowOff>
    </xdr:from>
    <xdr:ext cx="45720" cy="45720"/>
    <xdr:pic>
      <xdr:nvPicPr>
        <xdr:cNvPr id="1089" name="Picture 1088">
          <a:extLst>
            <a:ext uri="{FF2B5EF4-FFF2-40B4-BE49-F238E27FC236}">
              <a16:creationId xmlns:a16="http://schemas.microsoft.com/office/drawing/2014/main" id="{E7044037-9924-4961-BE77-5CB67EFB06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103</xdr:row>
      <xdr:rowOff>0</xdr:rowOff>
    </xdr:from>
    <xdr:ext cx="45720" cy="45720"/>
    <xdr:pic>
      <xdr:nvPicPr>
        <xdr:cNvPr id="1090" name="Picture 1089">
          <a:extLst>
            <a:ext uri="{FF2B5EF4-FFF2-40B4-BE49-F238E27FC236}">
              <a16:creationId xmlns:a16="http://schemas.microsoft.com/office/drawing/2014/main" id="{8470C6A7-7766-4A7C-BCC4-1CFD85DAA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103</xdr:row>
      <xdr:rowOff>0</xdr:rowOff>
    </xdr:from>
    <xdr:ext cx="45720" cy="45720"/>
    <xdr:pic>
      <xdr:nvPicPr>
        <xdr:cNvPr id="1091" name="Picture 1090">
          <a:extLst>
            <a:ext uri="{FF2B5EF4-FFF2-40B4-BE49-F238E27FC236}">
              <a16:creationId xmlns:a16="http://schemas.microsoft.com/office/drawing/2014/main" id="{AA800210-AF20-4A63-858A-1A21BCB4B4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103</xdr:row>
      <xdr:rowOff>0</xdr:rowOff>
    </xdr:from>
    <xdr:ext cx="45720" cy="45720"/>
    <xdr:pic>
      <xdr:nvPicPr>
        <xdr:cNvPr id="1092" name="Picture 1091">
          <a:extLst>
            <a:ext uri="{FF2B5EF4-FFF2-40B4-BE49-F238E27FC236}">
              <a16:creationId xmlns:a16="http://schemas.microsoft.com/office/drawing/2014/main" id="{A4399602-D14F-4596-BBF4-FFF7F5D98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103</xdr:row>
      <xdr:rowOff>0</xdr:rowOff>
    </xdr:from>
    <xdr:ext cx="45720" cy="45720"/>
    <xdr:pic>
      <xdr:nvPicPr>
        <xdr:cNvPr id="1093" name="Picture 1092">
          <a:extLst>
            <a:ext uri="{FF2B5EF4-FFF2-40B4-BE49-F238E27FC236}">
              <a16:creationId xmlns:a16="http://schemas.microsoft.com/office/drawing/2014/main" id="{A7E0AFDA-F9DE-4150-AF82-E931EC460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103</xdr:row>
      <xdr:rowOff>0</xdr:rowOff>
    </xdr:from>
    <xdr:ext cx="45720" cy="45720"/>
    <xdr:pic>
      <xdr:nvPicPr>
        <xdr:cNvPr id="1094" name="Picture 1093">
          <a:extLst>
            <a:ext uri="{FF2B5EF4-FFF2-40B4-BE49-F238E27FC236}">
              <a16:creationId xmlns:a16="http://schemas.microsoft.com/office/drawing/2014/main" id="{1C0A778C-A59F-4747-827E-542107AE4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103</xdr:row>
      <xdr:rowOff>0</xdr:rowOff>
    </xdr:from>
    <xdr:ext cx="45720" cy="45720"/>
    <xdr:pic>
      <xdr:nvPicPr>
        <xdr:cNvPr id="1095" name="Picture 1094">
          <a:extLst>
            <a:ext uri="{FF2B5EF4-FFF2-40B4-BE49-F238E27FC236}">
              <a16:creationId xmlns:a16="http://schemas.microsoft.com/office/drawing/2014/main" id="{5077DDB9-F6FD-400B-BEBF-7F557B5D3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103</xdr:row>
      <xdr:rowOff>0</xdr:rowOff>
    </xdr:from>
    <xdr:ext cx="45720" cy="45720"/>
    <xdr:pic>
      <xdr:nvPicPr>
        <xdr:cNvPr id="1096" name="Picture 1095">
          <a:extLst>
            <a:ext uri="{FF2B5EF4-FFF2-40B4-BE49-F238E27FC236}">
              <a16:creationId xmlns:a16="http://schemas.microsoft.com/office/drawing/2014/main" id="{C76DD2B6-B256-45C6-A84A-1E7CF742F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104</xdr:row>
      <xdr:rowOff>0</xdr:rowOff>
    </xdr:from>
    <xdr:ext cx="45720" cy="45720"/>
    <xdr:pic>
      <xdr:nvPicPr>
        <xdr:cNvPr id="1097" name="Picture 1096">
          <a:extLst>
            <a:ext uri="{FF2B5EF4-FFF2-40B4-BE49-F238E27FC236}">
              <a16:creationId xmlns:a16="http://schemas.microsoft.com/office/drawing/2014/main" id="{347DFD06-D588-4DD5-AAAF-2E5FF5873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104</xdr:row>
      <xdr:rowOff>0</xdr:rowOff>
    </xdr:from>
    <xdr:ext cx="45720" cy="45720"/>
    <xdr:pic>
      <xdr:nvPicPr>
        <xdr:cNvPr id="1098" name="Picture 1097">
          <a:extLst>
            <a:ext uri="{FF2B5EF4-FFF2-40B4-BE49-F238E27FC236}">
              <a16:creationId xmlns:a16="http://schemas.microsoft.com/office/drawing/2014/main" id="{F65CCD88-881D-4006-B9AE-1AB5A05E0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104</xdr:row>
      <xdr:rowOff>0</xdr:rowOff>
    </xdr:from>
    <xdr:ext cx="45720" cy="45720"/>
    <xdr:pic>
      <xdr:nvPicPr>
        <xdr:cNvPr id="1099" name="Picture 1098">
          <a:extLst>
            <a:ext uri="{FF2B5EF4-FFF2-40B4-BE49-F238E27FC236}">
              <a16:creationId xmlns:a16="http://schemas.microsoft.com/office/drawing/2014/main" id="{4CB4B944-B257-4087-B72F-1A7AD315C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104</xdr:row>
      <xdr:rowOff>0</xdr:rowOff>
    </xdr:from>
    <xdr:ext cx="45720" cy="45720"/>
    <xdr:pic>
      <xdr:nvPicPr>
        <xdr:cNvPr id="1100" name="Picture 1099">
          <a:extLst>
            <a:ext uri="{FF2B5EF4-FFF2-40B4-BE49-F238E27FC236}">
              <a16:creationId xmlns:a16="http://schemas.microsoft.com/office/drawing/2014/main" id="{DA44D09C-D036-48C5-A215-3DD67820A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104</xdr:row>
      <xdr:rowOff>0</xdr:rowOff>
    </xdr:from>
    <xdr:ext cx="45720" cy="45720"/>
    <xdr:pic>
      <xdr:nvPicPr>
        <xdr:cNvPr id="1101" name="Picture 1100">
          <a:extLst>
            <a:ext uri="{FF2B5EF4-FFF2-40B4-BE49-F238E27FC236}">
              <a16:creationId xmlns:a16="http://schemas.microsoft.com/office/drawing/2014/main" id="{7D668D0E-F669-4672-8FA2-E1B61A0FE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104</xdr:row>
      <xdr:rowOff>0</xdr:rowOff>
    </xdr:from>
    <xdr:ext cx="45720" cy="45720"/>
    <xdr:pic>
      <xdr:nvPicPr>
        <xdr:cNvPr id="1102" name="Picture 1101">
          <a:extLst>
            <a:ext uri="{FF2B5EF4-FFF2-40B4-BE49-F238E27FC236}">
              <a16:creationId xmlns:a16="http://schemas.microsoft.com/office/drawing/2014/main" id="{BE3D5CD2-2344-47E7-8574-91F9EE8FC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104</xdr:row>
      <xdr:rowOff>0</xdr:rowOff>
    </xdr:from>
    <xdr:ext cx="45720" cy="45720"/>
    <xdr:pic>
      <xdr:nvPicPr>
        <xdr:cNvPr id="1103" name="Picture 1102">
          <a:extLst>
            <a:ext uri="{FF2B5EF4-FFF2-40B4-BE49-F238E27FC236}">
              <a16:creationId xmlns:a16="http://schemas.microsoft.com/office/drawing/2014/main" id="{90F088FF-620A-47C2-BB27-312086E381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104</xdr:row>
      <xdr:rowOff>0</xdr:rowOff>
    </xdr:from>
    <xdr:ext cx="45720" cy="45720"/>
    <xdr:pic>
      <xdr:nvPicPr>
        <xdr:cNvPr id="1104" name="Picture 1103">
          <a:extLst>
            <a:ext uri="{FF2B5EF4-FFF2-40B4-BE49-F238E27FC236}">
              <a16:creationId xmlns:a16="http://schemas.microsoft.com/office/drawing/2014/main" id="{A4D98F70-6FC8-4225-A385-FEB06489E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104</xdr:row>
      <xdr:rowOff>0</xdr:rowOff>
    </xdr:from>
    <xdr:ext cx="45720" cy="45720"/>
    <xdr:pic>
      <xdr:nvPicPr>
        <xdr:cNvPr id="1105" name="Picture 1104">
          <a:extLst>
            <a:ext uri="{FF2B5EF4-FFF2-40B4-BE49-F238E27FC236}">
              <a16:creationId xmlns:a16="http://schemas.microsoft.com/office/drawing/2014/main" id="{CA69E21D-7EEA-4565-ACEA-317171FCF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104</xdr:row>
      <xdr:rowOff>0</xdr:rowOff>
    </xdr:from>
    <xdr:ext cx="45720" cy="45720"/>
    <xdr:pic>
      <xdr:nvPicPr>
        <xdr:cNvPr id="1106" name="Picture 1105">
          <a:extLst>
            <a:ext uri="{FF2B5EF4-FFF2-40B4-BE49-F238E27FC236}">
              <a16:creationId xmlns:a16="http://schemas.microsoft.com/office/drawing/2014/main" id="{85CCCD53-5325-42F2-B1D6-DF624BD3C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104</xdr:row>
      <xdr:rowOff>0</xdr:rowOff>
    </xdr:from>
    <xdr:ext cx="45720" cy="45720"/>
    <xdr:pic>
      <xdr:nvPicPr>
        <xdr:cNvPr id="1107" name="Picture 1106">
          <a:extLst>
            <a:ext uri="{FF2B5EF4-FFF2-40B4-BE49-F238E27FC236}">
              <a16:creationId xmlns:a16="http://schemas.microsoft.com/office/drawing/2014/main" id="{5BB35242-EDF2-47EF-B4B6-DF5DE65F35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104</xdr:row>
      <xdr:rowOff>0</xdr:rowOff>
    </xdr:from>
    <xdr:ext cx="45720" cy="45720"/>
    <xdr:pic>
      <xdr:nvPicPr>
        <xdr:cNvPr id="1108" name="Picture 1107">
          <a:extLst>
            <a:ext uri="{FF2B5EF4-FFF2-40B4-BE49-F238E27FC236}">
              <a16:creationId xmlns:a16="http://schemas.microsoft.com/office/drawing/2014/main" id="{24DD31C0-4580-4F28-8C7B-0E39854D4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104</xdr:row>
      <xdr:rowOff>0</xdr:rowOff>
    </xdr:from>
    <xdr:ext cx="45720" cy="45720"/>
    <xdr:pic>
      <xdr:nvPicPr>
        <xdr:cNvPr id="1109" name="Picture 1108">
          <a:extLst>
            <a:ext uri="{FF2B5EF4-FFF2-40B4-BE49-F238E27FC236}">
              <a16:creationId xmlns:a16="http://schemas.microsoft.com/office/drawing/2014/main" id="{1CFFBDA5-1F02-4F71-BDD4-F6157E236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104</xdr:row>
      <xdr:rowOff>0</xdr:rowOff>
    </xdr:from>
    <xdr:ext cx="45720" cy="45720"/>
    <xdr:pic>
      <xdr:nvPicPr>
        <xdr:cNvPr id="1110" name="Picture 1109">
          <a:extLst>
            <a:ext uri="{FF2B5EF4-FFF2-40B4-BE49-F238E27FC236}">
              <a16:creationId xmlns:a16="http://schemas.microsoft.com/office/drawing/2014/main" id="{1F1C5CA1-1276-44EE-BD20-A7990C983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105</xdr:row>
      <xdr:rowOff>0</xdr:rowOff>
    </xdr:from>
    <xdr:ext cx="45720" cy="45720"/>
    <xdr:pic>
      <xdr:nvPicPr>
        <xdr:cNvPr id="1111" name="Picture 1110">
          <a:extLst>
            <a:ext uri="{FF2B5EF4-FFF2-40B4-BE49-F238E27FC236}">
              <a16:creationId xmlns:a16="http://schemas.microsoft.com/office/drawing/2014/main" id="{1A0AA309-D612-4D56-BF98-C996E9DFE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105</xdr:row>
      <xdr:rowOff>0</xdr:rowOff>
    </xdr:from>
    <xdr:ext cx="45720" cy="45720"/>
    <xdr:pic>
      <xdr:nvPicPr>
        <xdr:cNvPr id="1112" name="Picture 1111">
          <a:extLst>
            <a:ext uri="{FF2B5EF4-FFF2-40B4-BE49-F238E27FC236}">
              <a16:creationId xmlns:a16="http://schemas.microsoft.com/office/drawing/2014/main" id="{89A13894-98BA-496A-8DAE-21B33DE1C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105</xdr:row>
      <xdr:rowOff>0</xdr:rowOff>
    </xdr:from>
    <xdr:ext cx="45720" cy="45720"/>
    <xdr:pic>
      <xdr:nvPicPr>
        <xdr:cNvPr id="1113" name="Picture 1112">
          <a:extLst>
            <a:ext uri="{FF2B5EF4-FFF2-40B4-BE49-F238E27FC236}">
              <a16:creationId xmlns:a16="http://schemas.microsoft.com/office/drawing/2014/main" id="{794A8B6A-F243-4CD5-B7FB-1EDC876B7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105</xdr:row>
      <xdr:rowOff>0</xdr:rowOff>
    </xdr:from>
    <xdr:ext cx="45720" cy="45720"/>
    <xdr:pic>
      <xdr:nvPicPr>
        <xdr:cNvPr id="1114" name="Picture 1113">
          <a:extLst>
            <a:ext uri="{FF2B5EF4-FFF2-40B4-BE49-F238E27FC236}">
              <a16:creationId xmlns:a16="http://schemas.microsoft.com/office/drawing/2014/main" id="{076E122B-0582-4A08-94DE-7E0035787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105</xdr:row>
      <xdr:rowOff>0</xdr:rowOff>
    </xdr:from>
    <xdr:ext cx="45720" cy="45720"/>
    <xdr:pic>
      <xdr:nvPicPr>
        <xdr:cNvPr id="1115" name="Picture 1114">
          <a:extLst>
            <a:ext uri="{FF2B5EF4-FFF2-40B4-BE49-F238E27FC236}">
              <a16:creationId xmlns:a16="http://schemas.microsoft.com/office/drawing/2014/main" id="{3DFCDEC9-2C3A-4176-96F7-9EA1BFCEF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105</xdr:row>
      <xdr:rowOff>0</xdr:rowOff>
    </xdr:from>
    <xdr:ext cx="45720" cy="45720"/>
    <xdr:pic>
      <xdr:nvPicPr>
        <xdr:cNvPr id="1116" name="Picture 1115">
          <a:extLst>
            <a:ext uri="{FF2B5EF4-FFF2-40B4-BE49-F238E27FC236}">
              <a16:creationId xmlns:a16="http://schemas.microsoft.com/office/drawing/2014/main" id="{3B80B34F-3265-43A9-821F-D458FCD54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105</xdr:row>
      <xdr:rowOff>0</xdr:rowOff>
    </xdr:from>
    <xdr:ext cx="45720" cy="45720"/>
    <xdr:pic>
      <xdr:nvPicPr>
        <xdr:cNvPr id="1117" name="Picture 1116">
          <a:extLst>
            <a:ext uri="{FF2B5EF4-FFF2-40B4-BE49-F238E27FC236}">
              <a16:creationId xmlns:a16="http://schemas.microsoft.com/office/drawing/2014/main" id="{75472381-BC5D-45D9-826A-AF60A185C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105</xdr:row>
      <xdr:rowOff>0</xdr:rowOff>
    </xdr:from>
    <xdr:ext cx="45720" cy="45720"/>
    <xdr:pic>
      <xdr:nvPicPr>
        <xdr:cNvPr id="1118" name="Picture 1117">
          <a:extLst>
            <a:ext uri="{FF2B5EF4-FFF2-40B4-BE49-F238E27FC236}">
              <a16:creationId xmlns:a16="http://schemas.microsoft.com/office/drawing/2014/main" id="{26EE7A0C-E8EC-4FC8-B7CD-72DCC68FE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105</xdr:row>
      <xdr:rowOff>0</xdr:rowOff>
    </xdr:from>
    <xdr:ext cx="45720" cy="45720"/>
    <xdr:pic>
      <xdr:nvPicPr>
        <xdr:cNvPr id="1119" name="Picture 1118">
          <a:extLst>
            <a:ext uri="{FF2B5EF4-FFF2-40B4-BE49-F238E27FC236}">
              <a16:creationId xmlns:a16="http://schemas.microsoft.com/office/drawing/2014/main" id="{4619C3E0-BC58-4378-8544-F2F00EB61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105</xdr:row>
      <xdr:rowOff>0</xdr:rowOff>
    </xdr:from>
    <xdr:ext cx="45720" cy="45720"/>
    <xdr:pic>
      <xdr:nvPicPr>
        <xdr:cNvPr id="1120" name="Picture 1119">
          <a:extLst>
            <a:ext uri="{FF2B5EF4-FFF2-40B4-BE49-F238E27FC236}">
              <a16:creationId xmlns:a16="http://schemas.microsoft.com/office/drawing/2014/main" id="{A7DE2170-7576-4331-9934-7597D20E4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105</xdr:row>
      <xdr:rowOff>0</xdr:rowOff>
    </xdr:from>
    <xdr:ext cx="45720" cy="45720"/>
    <xdr:pic>
      <xdr:nvPicPr>
        <xdr:cNvPr id="1121" name="Picture 1120">
          <a:extLst>
            <a:ext uri="{FF2B5EF4-FFF2-40B4-BE49-F238E27FC236}">
              <a16:creationId xmlns:a16="http://schemas.microsoft.com/office/drawing/2014/main" id="{74401335-A5F9-4997-8561-3E1B01469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105</xdr:row>
      <xdr:rowOff>0</xdr:rowOff>
    </xdr:from>
    <xdr:ext cx="45720" cy="45720"/>
    <xdr:pic>
      <xdr:nvPicPr>
        <xdr:cNvPr id="1122" name="Picture 1121">
          <a:extLst>
            <a:ext uri="{FF2B5EF4-FFF2-40B4-BE49-F238E27FC236}">
              <a16:creationId xmlns:a16="http://schemas.microsoft.com/office/drawing/2014/main" id="{62E7AF24-3B0B-45E6-B7C6-5BFB295DAE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105</xdr:row>
      <xdr:rowOff>0</xdr:rowOff>
    </xdr:from>
    <xdr:ext cx="45720" cy="45720"/>
    <xdr:pic>
      <xdr:nvPicPr>
        <xdr:cNvPr id="1123" name="Picture 1122">
          <a:extLst>
            <a:ext uri="{FF2B5EF4-FFF2-40B4-BE49-F238E27FC236}">
              <a16:creationId xmlns:a16="http://schemas.microsoft.com/office/drawing/2014/main" id="{4B128248-DA56-48C5-A1BB-49CEDDBC8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105</xdr:row>
      <xdr:rowOff>0</xdr:rowOff>
    </xdr:from>
    <xdr:ext cx="45720" cy="45720"/>
    <xdr:pic>
      <xdr:nvPicPr>
        <xdr:cNvPr id="1124" name="Picture 1123">
          <a:extLst>
            <a:ext uri="{FF2B5EF4-FFF2-40B4-BE49-F238E27FC236}">
              <a16:creationId xmlns:a16="http://schemas.microsoft.com/office/drawing/2014/main" id="{810D07B2-DD72-4FBD-A118-55DAADC6F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106</xdr:row>
      <xdr:rowOff>0</xdr:rowOff>
    </xdr:from>
    <xdr:ext cx="45720" cy="45720"/>
    <xdr:pic>
      <xdr:nvPicPr>
        <xdr:cNvPr id="1125" name="Picture 1124">
          <a:extLst>
            <a:ext uri="{FF2B5EF4-FFF2-40B4-BE49-F238E27FC236}">
              <a16:creationId xmlns:a16="http://schemas.microsoft.com/office/drawing/2014/main" id="{C9DB66DB-2226-4BBD-BA32-CE5644BA7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106</xdr:row>
      <xdr:rowOff>0</xdr:rowOff>
    </xdr:from>
    <xdr:ext cx="45720" cy="45720"/>
    <xdr:pic>
      <xdr:nvPicPr>
        <xdr:cNvPr id="1126" name="Picture 1125">
          <a:extLst>
            <a:ext uri="{FF2B5EF4-FFF2-40B4-BE49-F238E27FC236}">
              <a16:creationId xmlns:a16="http://schemas.microsoft.com/office/drawing/2014/main" id="{D4361530-4673-4CBE-BD4E-0EB11533A3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106</xdr:row>
      <xdr:rowOff>0</xdr:rowOff>
    </xdr:from>
    <xdr:ext cx="45720" cy="45720"/>
    <xdr:pic>
      <xdr:nvPicPr>
        <xdr:cNvPr id="1127" name="Picture 1126">
          <a:extLst>
            <a:ext uri="{FF2B5EF4-FFF2-40B4-BE49-F238E27FC236}">
              <a16:creationId xmlns:a16="http://schemas.microsoft.com/office/drawing/2014/main" id="{F617084E-9462-4444-B700-CE702D884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106</xdr:row>
      <xdr:rowOff>0</xdr:rowOff>
    </xdr:from>
    <xdr:ext cx="45720" cy="45720"/>
    <xdr:pic>
      <xdr:nvPicPr>
        <xdr:cNvPr id="1128" name="Picture 1127">
          <a:extLst>
            <a:ext uri="{FF2B5EF4-FFF2-40B4-BE49-F238E27FC236}">
              <a16:creationId xmlns:a16="http://schemas.microsoft.com/office/drawing/2014/main" id="{32016206-FDC2-4178-8D30-334FB9FDD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106</xdr:row>
      <xdr:rowOff>0</xdr:rowOff>
    </xdr:from>
    <xdr:ext cx="45720" cy="45720"/>
    <xdr:pic>
      <xdr:nvPicPr>
        <xdr:cNvPr id="1129" name="Picture 1128">
          <a:extLst>
            <a:ext uri="{FF2B5EF4-FFF2-40B4-BE49-F238E27FC236}">
              <a16:creationId xmlns:a16="http://schemas.microsoft.com/office/drawing/2014/main" id="{725C95AD-75EF-424E-974A-15EC52B533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106</xdr:row>
      <xdr:rowOff>0</xdr:rowOff>
    </xdr:from>
    <xdr:ext cx="45720" cy="45720"/>
    <xdr:pic>
      <xdr:nvPicPr>
        <xdr:cNvPr id="1130" name="Picture 1129">
          <a:extLst>
            <a:ext uri="{FF2B5EF4-FFF2-40B4-BE49-F238E27FC236}">
              <a16:creationId xmlns:a16="http://schemas.microsoft.com/office/drawing/2014/main" id="{8EDABC20-E244-4292-ADA2-D518162864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106</xdr:row>
      <xdr:rowOff>0</xdr:rowOff>
    </xdr:from>
    <xdr:ext cx="45720" cy="45720"/>
    <xdr:pic>
      <xdr:nvPicPr>
        <xdr:cNvPr id="1131" name="Picture 1130">
          <a:extLst>
            <a:ext uri="{FF2B5EF4-FFF2-40B4-BE49-F238E27FC236}">
              <a16:creationId xmlns:a16="http://schemas.microsoft.com/office/drawing/2014/main" id="{3D62401F-59F8-4152-A98E-81F3FA36D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106</xdr:row>
      <xdr:rowOff>0</xdr:rowOff>
    </xdr:from>
    <xdr:ext cx="45720" cy="45720"/>
    <xdr:pic>
      <xdr:nvPicPr>
        <xdr:cNvPr id="1132" name="Picture 1131">
          <a:extLst>
            <a:ext uri="{FF2B5EF4-FFF2-40B4-BE49-F238E27FC236}">
              <a16:creationId xmlns:a16="http://schemas.microsoft.com/office/drawing/2014/main" id="{A3810F32-2A20-48AF-A4FD-73C25242EF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106</xdr:row>
      <xdr:rowOff>0</xdr:rowOff>
    </xdr:from>
    <xdr:ext cx="45720" cy="45720"/>
    <xdr:pic>
      <xdr:nvPicPr>
        <xdr:cNvPr id="1133" name="Picture 1132">
          <a:extLst>
            <a:ext uri="{FF2B5EF4-FFF2-40B4-BE49-F238E27FC236}">
              <a16:creationId xmlns:a16="http://schemas.microsoft.com/office/drawing/2014/main" id="{326FDDBC-D5CB-4273-A0F6-95F4B9B90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106</xdr:row>
      <xdr:rowOff>0</xdr:rowOff>
    </xdr:from>
    <xdr:ext cx="45720" cy="45720"/>
    <xdr:pic>
      <xdr:nvPicPr>
        <xdr:cNvPr id="1134" name="Picture 1133">
          <a:extLst>
            <a:ext uri="{FF2B5EF4-FFF2-40B4-BE49-F238E27FC236}">
              <a16:creationId xmlns:a16="http://schemas.microsoft.com/office/drawing/2014/main" id="{13FB105F-EEF4-4B83-829B-6B92001AC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106</xdr:row>
      <xdr:rowOff>0</xdr:rowOff>
    </xdr:from>
    <xdr:ext cx="45720" cy="45720"/>
    <xdr:pic>
      <xdr:nvPicPr>
        <xdr:cNvPr id="1135" name="Picture 1134">
          <a:extLst>
            <a:ext uri="{FF2B5EF4-FFF2-40B4-BE49-F238E27FC236}">
              <a16:creationId xmlns:a16="http://schemas.microsoft.com/office/drawing/2014/main" id="{A4077765-29F5-4A80-9EB3-9282F8718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106</xdr:row>
      <xdr:rowOff>0</xdr:rowOff>
    </xdr:from>
    <xdr:ext cx="45720" cy="45720"/>
    <xdr:pic>
      <xdr:nvPicPr>
        <xdr:cNvPr id="1136" name="Picture 1135">
          <a:extLst>
            <a:ext uri="{FF2B5EF4-FFF2-40B4-BE49-F238E27FC236}">
              <a16:creationId xmlns:a16="http://schemas.microsoft.com/office/drawing/2014/main" id="{BFBDF37B-1C95-4DCE-AB11-B9398F3525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106</xdr:row>
      <xdr:rowOff>0</xdr:rowOff>
    </xdr:from>
    <xdr:ext cx="45720" cy="45720"/>
    <xdr:pic>
      <xdr:nvPicPr>
        <xdr:cNvPr id="1137" name="Picture 1136">
          <a:extLst>
            <a:ext uri="{FF2B5EF4-FFF2-40B4-BE49-F238E27FC236}">
              <a16:creationId xmlns:a16="http://schemas.microsoft.com/office/drawing/2014/main" id="{DEB74187-9A99-4B14-9C08-C48ACBDEF6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106</xdr:row>
      <xdr:rowOff>0</xdr:rowOff>
    </xdr:from>
    <xdr:ext cx="45720" cy="45720"/>
    <xdr:pic>
      <xdr:nvPicPr>
        <xdr:cNvPr id="1138" name="Picture 1137">
          <a:extLst>
            <a:ext uri="{FF2B5EF4-FFF2-40B4-BE49-F238E27FC236}">
              <a16:creationId xmlns:a16="http://schemas.microsoft.com/office/drawing/2014/main" id="{B9350CF0-E734-45A8-8742-754BA3BE2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4"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0</xdr:col>
      <xdr:colOff>45720</xdr:colOff>
      <xdr:row>10</xdr:row>
      <xdr:rowOff>45720</xdr:rowOff>
    </xdr:to>
    <xdr:pic>
      <xdr:nvPicPr>
        <xdr:cNvPr id="2" name="Picture 1">
          <a:extLst>
            <a:ext uri="{FF2B5EF4-FFF2-40B4-BE49-F238E27FC236}">
              <a16:creationId xmlns:a16="http://schemas.microsoft.com/office/drawing/2014/main" id="{1A6DECB2-2C96-442D-937B-FEAA1EC09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381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53340</xdr:colOff>
      <xdr:row>20</xdr:row>
      <xdr:rowOff>53340</xdr:rowOff>
    </xdr:to>
    <xdr:pic>
      <xdr:nvPicPr>
        <xdr:cNvPr id="3" name="Picture 2">
          <a:extLst>
            <a:ext uri="{FF2B5EF4-FFF2-40B4-BE49-F238E27FC236}">
              <a16:creationId xmlns:a16="http://schemas.microsoft.com/office/drawing/2014/main" id="{3A7BEDA7-3901-4C85-B754-63537E70AB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3810000"/>
          <a:ext cx="53340" cy="53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45720</xdr:colOff>
      <xdr:row>26</xdr:row>
      <xdr:rowOff>45720</xdr:rowOff>
    </xdr:to>
    <xdr:pic>
      <xdr:nvPicPr>
        <xdr:cNvPr id="4" name="Picture 3">
          <a:extLst>
            <a:ext uri="{FF2B5EF4-FFF2-40B4-BE49-F238E27FC236}">
              <a16:creationId xmlns:a16="http://schemas.microsoft.com/office/drawing/2014/main" id="{E951D30F-0616-4332-BFB1-2D1BA08A5A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42</xdr:row>
      <xdr:rowOff>0</xdr:rowOff>
    </xdr:from>
    <xdr:ext cx="45720" cy="45720"/>
    <xdr:pic>
      <xdr:nvPicPr>
        <xdr:cNvPr id="5" name="Picture 4">
          <a:extLst>
            <a:ext uri="{FF2B5EF4-FFF2-40B4-BE49-F238E27FC236}">
              <a16:creationId xmlns:a16="http://schemas.microsoft.com/office/drawing/2014/main" id="{E3546E4B-74C5-466A-A63B-8E3FC663C2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47</xdr:row>
      <xdr:rowOff>0</xdr:rowOff>
    </xdr:from>
    <xdr:ext cx="45720" cy="45720"/>
    <xdr:pic>
      <xdr:nvPicPr>
        <xdr:cNvPr id="6" name="Picture 5">
          <a:extLst>
            <a:ext uri="{FF2B5EF4-FFF2-40B4-BE49-F238E27FC236}">
              <a16:creationId xmlns:a16="http://schemas.microsoft.com/office/drawing/2014/main" id="{D86FD0E7-A208-4573-9CEF-F59B490A3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63</xdr:row>
      <xdr:rowOff>0</xdr:rowOff>
    </xdr:from>
    <xdr:ext cx="45720" cy="45720"/>
    <xdr:pic>
      <xdr:nvPicPr>
        <xdr:cNvPr id="7" name="Picture 6">
          <a:extLst>
            <a:ext uri="{FF2B5EF4-FFF2-40B4-BE49-F238E27FC236}">
              <a16:creationId xmlns:a16="http://schemas.microsoft.com/office/drawing/2014/main" id="{44D32108-6C10-42BF-8004-F9B372D25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8572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48</xdr:row>
      <xdr:rowOff>0</xdr:rowOff>
    </xdr:from>
    <xdr:ext cx="45720" cy="45720"/>
    <xdr:pic>
      <xdr:nvPicPr>
        <xdr:cNvPr id="8" name="Picture 7">
          <a:extLst>
            <a:ext uri="{FF2B5EF4-FFF2-40B4-BE49-F238E27FC236}">
              <a16:creationId xmlns:a16="http://schemas.microsoft.com/office/drawing/2014/main" id="{B854313D-1FF8-42FE-B772-3F6F53CF4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64</xdr:row>
      <xdr:rowOff>0</xdr:rowOff>
    </xdr:from>
    <xdr:ext cx="45720" cy="45720"/>
    <xdr:pic>
      <xdr:nvPicPr>
        <xdr:cNvPr id="9" name="Picture 8">
          <a:extLst>
            <a:ext uri="{FF2B5EF4-FFF2-40B4-BE49-F238E27FC236}">
              <a16:creationId xmlns:a16="http://schemas.microsoft.com/office/drawing/2014/main" id="{463608FD-B699-495A-9904-7BAA8F54BF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8763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65</xdr:row>
      <xdr:rowOff>0</xdr:rowOff>
    </xdr:from>
    <xdr:ext cx="45720" cy="45720"/>
    <xdr:pic>
      <xdr:nvPicPr>
        <xdr:cNvPr id="10" name="Picture 9">
          <a:extLst>
            <a:ext uri="{FF2B5EF4-FFF2-40B4-BE49-F238E27FC236}">
              <a16:creationId xmlns:a16="http://schemas.microsoft.com/office/drawing/2014/main" id="{D173BB7C-D2AB-478A-9996-CD351FD84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8953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43</xdr:row>
      <xdr:rowOff>0</xdr:rowOff>
    </xdr:from>
    <xdr:ext cx="45720" cy="45720"/>
    <xdr:pic>
      <xdr:nvPicPr>
        <xdr:cNvPr id="11" name="Picture 10">
          <a:extLst>
            <a:ext uri="{FF2B5EF4-FFF2-40B4-BE49-F238E27FC236}">
              <a16:creationId xmlns:a16="http://schemas.microsoft.com/office/drawing/2014/main" id="{289D9864-C627-4504-A967-7DA856856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65</xdr:row>
      <xdr:rowOff>0</xdr:rowOff>
    </xdr:from>
    <xdr:ext cx="45720" cy="45720"/>
    <xdr:pic>
      <xdr:nvPicPr>
        <xdr:cNvPr id="12" name="Picture 11">
          <a:extLst>
            <a:ext uri="{FF2B5EF4-FFF2-40B4-BE49-F238E27FC236}">
              <a16:creationId xmlns:a16="http://schemas.microsoft.com/office/drawing/2014/main" id="{EA9FB10E-CC92-4509-B81F-B3FB1836A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8953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66</xdr:row>
      <xdr:rowOff>0</xdr:rowOff>
    </xdr:from>
    <xdr:ext cx="45720" cy="45720"/>
    <xdr:pic>
      <xdr:nvPicPr>
        <xdr:cNvPr id="13" name="Picture 12">
          <a:extLst>
            <a:ext uri="{FF2B5EF4-FFF2-40B4-BE49-F238E27FC236}">
              <a16:creationId xmlns:a16="http://schemas.microsoft.com/office/drawing/2014/main" id="{CBF43463-1553-457F-855F-30C484245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9144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66</xdr:row>
      <xdr:rowOff>0</xdr:rowOff>
    </xdr:from>
    <xdr:ext cx="45720" cy="45720"/>
    <xdr:pic>
      <xdr:nvPicPr>
        <xdr:cNvPr id="14" name="Picture 13">
          <a:extLst>
            <a:ext uri="{FF2B5EF4-FFF2-40B4-BE49-F238E27FC236}">
              <a16:creationId xmlns:a16="http://schemas.microsoft.com/office/drawing/2014/main" id="{1C881380-06F6-4BB1-A068-4017C478D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9144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34</xdr:row>
      <xdr:rowOff>0</xdr:rowOff>
    </xdr:from>
    <xdr:ext cx="45720" cy="45720"/>
    <xdr:pic>
      <xdr:nvPicPr>
        <xdr:cNvPr id="15" name="Picture 14">
          <a:extLst>
            <a:ext uri="{FF2B5EF4-FFF2-40B4-BE49-F238E27FC236}">
              <a16:creationId xmlns:a16="http://schemas.microsoft.com/office/drawing/2014/main" id="{B56C6222-B63F-417A-BEA1-17758CBC7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66</xdr:row>
      <xdr:rowOff>0</xdr:rowOff>
    </xdr:from>
    <xdr:ext cx="45720" cy="45720"/>
    <xdr:pic>
      <xdr:nvPicPr>
        <xdr:cNvPr id="16" name="Picture 15">
          <a:extLst>
            <a:ext uri="{FF2B5EF4-FFF2-40B4-BE49-F238E27FC236}">
              <a16:creationId xmlns:a16="http://schemas.microsoft.com/office/drawing/2014/main" id="{1B498F25-66DF-4D4E-95E1-7B392F690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9144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66</xdr:row>
      <xdr:rowOff>0</xdr:rowOff>
    </xdr:from>
    <xdr:ext cx="45720" cy="45720"/>
    <xdr:pic>
      <xdr:nvPicPr>
        <xdr:cNvPr id="17" name="Picture 16">
          <a:extLst>
            <a:ext uri="{FF2B5EF4-FFF2-40B4-BE49-F238E27FC236}">
              <a16:creationId xmlns:a16="http://schemas.microsoft.com/office/drawing/2014/main" id="{A1D8EE28-0C42-4F59-890D-2A21942C74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9144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67</xdr:row>
      <xdr:rowOff>0</xdr:rowOff>
    </xdr:from>
    <xdr:ext cx="45720" cy="45720"/>
    <xdr:pic>
      <xdr:nvPicPr>
        <xdr:cNvPr id="18" name="Picture 17">
          <a:extLst>
            <a:ext uri="{FF2B5EF4-FFF2-40B4-BE49-F238E27FC236}">
              <a16:creationId xmlns:a16="http://schemas.microsoft.com/office/drawing/2014/main" id="{9B3495D0-0A7F-4F67-A46E-982DC4476E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9334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68</xdr:row>
      <xdr:rowOff>0</xdr:rowOff>
    </xdr:from>
    <xdr:ext cx="45720" cy="45720"/>
    <xdr:pic>
      <xdr:nvPicPr>
        <xdr:cNvPr id="19" name="Picture 18">
          <a:extLst>
            <a:ext uri="{FF2B5EF4-FFF2-40B4-BE49-F238E27FC236}">
              <a16:creationId xmlns:a16="http://schemas.microsoft.com/office/drawing/2014/main" id="{94561158-E906-41CA-82A8-43D9EF2815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952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14</xdr:row>
      <xdr:rowOff>0</xdr:rowOff>
    </xdr:from>
    <xdr:ext cx="45720" cy="45720"/>
    <xdr:pic>
      <xdr:nvPicPr>
        <xdr:cNvPr id="20" name="Picture 19">
          <a:extLst>
            <a:ext uri="{FF2B5EF4-FFF2-40B4-BE49-F238E27FC236}">
              <a16:creationId xmlns:a16="http://schemas.microsoft.com/office/drawing/2014/main" id="{388C81B4-E35F-470B-9668-D4BFD08FC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590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66</xdr:row>
      <xdr:rowOff>0</xdr:rowOff>
    </xdr:from>
    <xdr:ext cx="45720" cy="45720"/>
    <xdr:pic>
      <xdr:nvPicPr>
        <xdr:cNvPr id="21" name="Picture 20">
          <a:extLst>
            <a:ext uri="{FF2B5EF4-FFF2-40B4-BE49-F238E27FC236}">
              <a16:creationId xmlns:a16="http://schemas.microsoft.com/office/drawing/2014/main" id="{E2D7E421-761C-48AD-8CE3-BD5FD3FE8A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9144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67</xdr:row>
      <xdr:rowOff>0</xdr:rowOff>
    </xdr:from>
    <xdr:ext cx="45720" cy="45720"/>
    <xdr:pic>
      <xdr:nvPicPr>
        <xdr:cNvPr id="22" name="Picture 21">
          <a:extLst>
            <a:ext uri="{FF2B5EF4-FFF2-40B4-BE49-F238E27FC236}">
              <a16:creationId xmlns:a16="http://schemas.microsoft.com/office/drawing/2014/main" id="{13C580F4-58F2-4888-8FFD-343C82040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9334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68</xdr:row>
      <xdr:rowOff>0</xdr:rowOff>
    </xdr:from>
    <xdr:ext cx="45720" cy="45720"/>
    <xdr:pic>
      <xdr:nvPicPr>
        <xdr:cNvPr id="23" name="Picture 22">
          <a:extLst>
            <a:ext uri="{FF2B5EF4-FFF2-40B4-BE49-F238E27FC236}">
              <a16:creationId xmlns:a16="http://schemas.microsoft.com/office/drawing/2014/main" id="{9BD68E23-6212-4B31-9627-DB53064F9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952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49</xdr:row>
      <xdr:rowOff>0</xdr:rowOff>
    </xdr:from>
    <xdr:ext cx="45720" cy="45720"/>
    <xdr:pic>
      <xdr:nvPicPr>
        <xdr:cNvPr id="24" name="Picture 23">
          <a:extLst>
            <a:ext uri="{FF2B5EF4-FFF2-40B4-BE49-F238E27FC236}">
              <a16:creationId xmlns:a16="http://schemas.microsoft.com/office/drawing/2014/main" id="{23D0F72D-3C81-419C-82D0-B385D1639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971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68</xdr:row>
      <xdr:rowOff>0</xdr:rowOff>
    </xdr:from>
    <xdr:ext cx="45720" cy="45720"/>
    <xdr:pic>
      <xdr:nvPicPr>
        <xdr:cNvPr id="25" name="Picture 24">
          <a:extLst>
            <a:ext uri="{FF2B5EF4-FFF2-40B4-BE49-F238E27FC236}">
              <a16:creationId xmlns:a16="http://schemas.microsoft.com/office/drawing/2014/main" id="{F6017412-C766-467E-882C-9FBE393FE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990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56</xdr:row>
      <xdr:rowOff>0</xdr:rowOff>
    </xdr:from>
    <xdr:ext cx="45720" cy="45720"/>
    <xdr:pic>
      <xdr:nvPicPr>
        <xdr:cNvPr id="26" name="Picture 25">
          <a:extLst>
            <a:ext uri="{FF2B5EF4-FFF2-40B4-BE49-F238E27FC236}">
              <a16:creationId xmlns:a16="http://schemas.microsoft.com/office/drawing/2014/main" id="{5B3BB25C-5A62-4457-BEDA-0CA033A4A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609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67</xdr:row>
      <xdr:rowOff>0</xdr:rowOff>
    </xdr:from>
    <xdr:ext cx="45720" cy="45720"/>
    <xdr:pic>
      <xdr:nvPicPr>
        <xdr:cNvPr id="27" name="Picture 26">
          <a:extLst>
            <a:ext uri="{FF2B5EF4-FFF2-40B4-BE49-F238E27FC236}">
              <a16:creationId xmlns:a16="http://schemas.microsoft.com/office/drawing/2014/main" id="{ABEE62DC-F737-4149-9346-7ACAB10C2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9334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68</xdr:row>
      <xdr:rowOff>0</xdr:rowOff>
    </xdr:from>
    <xdr:ext cx="45720" cy="45720"/>
    <xdr:pic>
      <xdr:nvPicPr>
        <xdr:cNvPr id="28" name="Picture 27">
          <a:extLst>
            <a:ext uri="{FF2B5EF4-FFF2-40B4-BE49-F238E27FC236}">
              <a16:creationId xmlns:a16="http://schemas.microsoft.com/office/drawing/2014/main" id="{7F170971-70B8-44DB-933D-1E8AC48C0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952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49</xdr:row>
      <xdr:rowOff>0</xdr:rowOff>
    </xdr:from>
    <xdr:ext cx="45720" cy="45720"/>
    <xdr:pic>
      <xdr:nvPicPr>
        <xdr:cNvPr id="29" name="Picture 28">
          <a:extLst>
            <a:ext uri="{FF2B5EF4-FFF2-40B4-BE49-F238E27FC236}">
              <a16:creationId xmlns:a16="http://schemas.microsoft.com/office/drawing/2014/main" id="{1963A1D2-E661-4A99-9E3B-0552CB6CFE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971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68</xdr:row>
      <xdr:rowOff>0</xdr:rowOff>
    </xdr:from>
    <xdr:ext cx="45720" cy="45720"/>
    <xdr:pic>
      <xdr:nvPicPr>
        <xdr:cNvPr id="30" name="Picture 29">
          <a:extLst>
            <a:ext uri="{FF2B5EF4-FFF2-40B4-BE49-F238E27FC236}">
              <a16:creationId xmlns:a16="http://schemas.microsoft.com/office/drawing/2014/main" id="{14897BA7-066B-4ADD-BAA7-BF1990500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990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21</xdr:row>
      <xdr:rowOff>0</xdr:rowOff>
    </xdr:from>
    <xdr:ext cx="45720" cy="45720"/>
    <xdr:pic>
      <xdr:nvPicPr>
        <xdr:cNvPr id="31" name="Picture 30">
          <a:extLst>
            <a:ext uri="{FF2B5EF4-FFF2-40B4-BE49-F238E27FC236}">
              <a16:creationId xmlns:a16="http://schemas.microsoft.com/office/drawing/2014/main" id="{C3A78999-2279-4077-9118-0EEA9D554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69</xdr:row>
      <xdr:rowOff>0</xdr:rowOff>
    </xdr:from>
    <xdr:ext cx="45720" cy="45720"/>
    <xdr:pic>
      <xdr:nvPicPr>
        <xdr:cNvPr id="32" name="Picture 31">
          <a:extLst>
            <a:ext uri="{FF2B5EF4-FFF2-40B4-BE49-F238E27FC236}">
              <a16:creationId xmlns:a16="http://schemas.microsoft.com/office/drawing/2014/main" id="{B4805FE0-79FA-49DB-9110-BEB48896B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24</xdr:row>
      <xdr:rowOff>0</xdr:rowOff>
    </xdr:from>
    <xdr:ext cx="45720" cy="45720"/>
    <xdr:pic>
      <xdr:nvPicPr>
        <xdr:cNvPr id="33" name="Picture 32">
          <a:extLst>
            <a:ext uri="{FF2B5EF4-FFF2-40B4-BE49-F238E27FC236}">
              <a16:creationId xmlns:a16="http://schemas.microsoft.com/office/drawing/2014/main" id="{2F569AD7-4F1D-4C17-9CBC-CAA6B8B7D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628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68</xdr:row>
      <xdr:rowOff>0</xdr:rowOff>
    </xdr:from>
    <xdr:ext cx="45720" cy="45720"/>
    <xdr:pic>
      <xdr:nvPicPr>
        <xdr:cNvPr id="34" name="Picture 33">
          <a:extLst>
            <a:ext uri="{FF2B5EF4-FFF2-40B4-BE49-F238E27FC236}">
              <a16:creationId xmlns:a16="http://schemas.microsoft.com/office/drawing/2014/main" id="{43520A59-2D2A-4A6E-A40C-EDC81CCB3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952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49</xdr:row>
      <xdr:rowOff>0</xdr:rowOff>
    </xdr:from>
    <xdr:ext cx="45720" cy="45720"/>
    <xdr:pic>
      <xdr:nvPicPr>
        <xdr:cNvPr id="35" name="Picture 34">
          <a:extLst>
            <a:ext uri="{FF2B5EF4-FFF2-40B4-BE49-F238E27FC236}">
              <a16:creationId xmlns:a16="http://schemas.microsoft.com/office/drawing/2014/main" id="{399A72BE-6159-4285-8579-D2CBCBE66A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971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68</xdr:row>
      <xdr:rowOff>0</xdr:rowOff>
    </xdr:from>
    <xdr:ext cx="45720" cy="45720"/>
    <xdr:pic>
      <xdr:nvPicPr>
        <xdr:cNvPr id="36" name="Picture 35">
          <a:extLst>
            <a:ext uri="{FF2B5EF4-FFF2-40B4-BE49-F238E27FC236}">
              <a16:creationId xmlns:a16="http://schemas.microsoft.com/office/drawing/2014/main" id="{7DD4784C-83E9-45DD-B43A-7756D7D93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990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21</xdr:row>
      <xdr:rowOff>0</xdr:rowOff>
    </xdr:from>
    <xdr:ext cx="45720" cy="45720"/>
    <xdr:pic>
      <xdr:nvPicPr>
        <xdr:cNvPr id="37" name="Picture 36">
          <a:extLst>
            <a:ext uri="{FF2B5EF4-FFF2-40B4-BE49-F238E27FC236}">
              <a16:creationId xmlns:a16="http://schemas.microsoft.com/office/drawing/2014/main" id="{C955D5FC-06CA-4BB7-AF0C-DE0BFA51E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69</xdr:row>
      <xdr:rowOff>0</xdr:rowOff>
    </xdr:from>
    <xdr:ext cx="45720" cy="45720"/>
    <xdr:pic>
      <xdr:nvPicPr>
        <xdr:cNvPr id="38" name="Picture 37">
          <a:extLst>
            <a:ext uri="{FF2B5EF4-FFF2-40B4-BE49-F238E27FC236}">
              <a16:creationId xmlns:a16="http://schemas.microsoft.com/office/drawing/2014/main" id="{60E876E5-641D-4E5E-86A6-D69A6D585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70</xdr:row>
      <xdr:rowOff>0</xdr:rowOff>
    </xdr:from>
    <xdr:ext cx="45720" cy="45720"/>
    <xdr:pic>
      <xdr:nvPicPr>
        <xdr:cNvPr id="39" name="Picture 38">
          <a:extLst>
            <a:ext uri="{FF2B5EF4-FFF2-40B4-BE49-F238E27FC236}">
              <a16:creationId xmlns:a16="http://schemas.microsoft.com/office/drawing/2014/main" id="{4D1435F1-0D35-4836-8495-6881EF63E7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477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45</xdr:row>
      <xdr:rowOff>0</xdr:rowOff>
    </xdr:from>
    <xdr:ext cx="45720" cy="45720"/>
    <xdr:pic>
      <xdr:nvPicPr>
        <xdr:cNvPr id="40" name="Picture 39">
          <a:extLst>
            <a:ext uri="{FF2B5EF4-FFF2-40B4-BE49-F238E27FC236}">
              <a16:creationId xmlns:a16="http://schemas.microsoft.com/office/drawing/2014/main" id="{00435D26-0919-4CBF-A95A-4A7FE55A8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647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49</xdr:row>
      <xdr:rowOff>0</xdr:rowOff>
    </xdr:from>
    <xdr:ext cx="45720" cy="45720"/>
    <xdr:pic>
      <xdr:nvPicPr>
        <xdr:cNvPr id="41" name="Picture 40">
          <a:extLst>
            <a:ext uri="{FF2B5EF4-FFF2-40B4-BE49-F238E27FC236}">
              <a16:creationId xmlns:a16="http://schemas.microsoft.com/office/drawing/2014/main" id="{F1001252-B4E9-4415-AF12-42083AC5D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9715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68</xdr:row>
      <xdr:rowOff>0</xdr:rowOff>
    </xdr:from>
    <xdr:ext cx="45720" cy="45720"/>
    <xdr:pic>
      <xdr:nvPicPr>
        <xdr:cNvPr id="42" name="Picture 41">
          <a:extLst>
            <a:ext uri="{FF2B5EF4-FFF2-40B4-BE49-F238E27FC236}">
              <a16:creationId xmlns:a16="http://schemas.microsoft.com/office/drawing/2014/main" id="{F400C72F-4038-4192-BDEF-AE5BA2C344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990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21</xdr:row>
      <xdr:rowOff>0</xdr:rowOff>
    </xdr:from>
    <xdr:ext cx="45720" cy="45720"/>
    <xdr:pic>
      <xdr:nvPicPr>
        <xdr:cNvPr id="43" name="Picture 42">
          <a:extLst>
            <a:ext uri="{FF2B5EF4-FFF2-40B4-BE49-F238E27FC236}">
              <a16:creationId xmlns:a16="http://schemas.microsoft.com/office/drawing/2014/main" id="{600BF545-146E-42BF-B528-30DBF93B8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69</xdr:row>
      <xdr:rowOff>0</xdr:rowOff>
    </xdr:from>
    <xdr:ext cx="45720" cy="45720"/>
    <xdr:pic>
      <xdr:nvPicPr>
        <xdr:cNvPr id="44" name="Picture 43">
          <a:extLst>
            <a:ext uri="{FF2B5EF4-FFF2-40B4-BE49-F238E27FC236}">
              <a16:creationId xmlns:a16="http://schemas.microsoft.com/office/drawing/2014/main" id="{CCA4E610-83C9-4A5C-B70C-40D83C6AA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70</xdr:row>
      <xdr:rowOff>0</xdr:rowOff>
    </xdr:from>
    <xdr:ext cx="45720" cy="45720"/>
    <xdr:pic>
      <xdr:nvPicPr>
        <xdr:cNvPr id="45" name="Picture 44">
          <a:extLst>
            <a:ext uri="{FF2B5EF4-FFF2-40B4-BE49-F238E27FC236}">
              <a16:creationId xmlns:a16="http://schemas.microsoft.com/office/drawing/2014/main" id="{603037C7-6C25-48D8-BBFB-9AA0CDE22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477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25</xdr:row>
      <xdr:rowOff>0</xdr:rowOff>
    </xdr:from>
    <xdr:ext cx="45720" cy="45720"/>
    <xdr:pic>
      <xdr:nvPicPr>
        <xdr:cNvPr id="46" name="Picture 45">
          <a:extLst>
            <a:ext uri="{FF2B5EF4-FFF2-40B4-BE49-F238E27FC236}">
              <a16:creationId xmlns:a16="http://schemas.microsoft.com/office/drawing/2014/main" id="{3EFA7D71-BBA1-4195-B3BE-2DE43B706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66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57</xdr:row>
      <xdr:rowOff>0</xdr:rowOff>
    </xdr:from>
    <xdr:ext cx="45720" cy="45720"/>
    <xdr:pic>
      <xdr:nvPicPr>
        <xdr:cNvPr id="47" name="Picture 46">
          <a:extLst>
            <a:ext uri="{FF2B5EF4-FFF2-40B4-BE49-F238E27FC236}">
              <a16:creationId xmlns:a16="http://schemas.microsoft.com/office/drawing/2014/main" id="{FF734747-6A62-4184-A5E4-D61A7F4A0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6667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68</xdr:row>
      <xdr:rowOff>0</xdr:rowOff>
    </xdr:from>
    <xdr:ext cx="45720" cy="45720"/>
    <xdr:pic>
      <xdr:nvPicPr>
        <xdr:cNvPr id="48" name="Picture 47">
          <a:extLst>
            <a:ext uri="{FF2B5EF4-FFF2-40B4-BE49-F238E27FC236}">
              <a16:creationId xmlns:a16="http://schemas.microsoft.com/office/drawing/2014/main" id="{F42BD62F-41FC-4DF4-8F20-93AE892B9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990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21</xdr:row>
      <xdr:rowOff>0</xdr:rowOff>
    </xdr:from>
    <xdr:ext cx="45720" cy="45720"/>
    <xdr:pic>
      <xdr:nvPicPr>
        <xdr:cNvPr id="49" name="Picture 48">
          <a:extLst>
            <a:ext uri="{FF2B5EF4-FFF2-40B4-BE49-F238E27FC236}">
              <a16:creationId xmlns:a16="http://schemas.microsoft.com/office/drawing/2014/main" id="{D71305ED-D76F-432F-88AA-739D2166F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69</xdr:row>
      <xdr:rowOff>0</xdr:rowOff>
    </xdr:from>
    <xdr:ext cx="45720" cy="45720"/>
    <xdr:pic>
      <xdr:nvPicPr>
        <xdr:cNvPr id="50" name="Picture 49">
          <a:extLst>
            <a:ext uri="{FF2B5EF4-FFF2-40B4-BE49-F238E27FC236}">
              <a16:creationId xmlns:a16="http://schemas.microsoft.com/office/drawing/2014/main" id="{FD5201EE-C37F-4623-9A53-BBD744B2F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70</xdr:row>
      <xdr:rowOff>0</xdr:rowOff>
    </xdr:from>
    <xdr:ext cx="45720" cy="45720"/>
    <xdr:pic>
      <xdr:nvPicPr>
        <xdr:cNvPr id="51" name="Picture 50">
          <a:extLst>
            <a:ext uri="{FF2B5EF4-FFF2-40B4-BE49-F238E27FC236}">
              <a16:creationId xmlns:a16="http://schemas.microsoft.com/office/drawing/2014/main" id="{18CB71A4-CC6A-4C45-8F92-53DE71388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477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25</xdr:row>
      <xdr:rowOff>0</xdr:rowOff>
    </xdr:from>
    <xdr:ext cx="45720" cy="45720"/>
    <xdr:pic>
      <xdr:nvPicPr>
        <xdr:cNvPr id="52" name="Picture 51">
          <a:extLst>
            <a:ext uri="{FF2B5EF4-FFF2-40B4-BE49-F238E27FC236}">
              <a16:creationId xmlns:a16="http://schemas.microsoft.com/office/drawing/2014/main" id="{867C2DB5-7856-435E-918E-CDA6B1BDD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66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25</xdr:row>
      <xdr:rowOff>0</xdr:rowOff>
    </xdr:from>
    <xdr:ext cx="45720" cy="45720"/>
    <xdr:pic>
      <xdr:nvPicPr>
        <xdr:cNvPr id="53" name="Picture 52">
          <a:extLst>
            <a:ext uri="{FF2B5EF4-FFF2-40B4-BE49-F238E27FC236}">
              <a16:creationId xmlns:a16="http://schemas.microsoft.com/office/drawing/2014/main" id="{4BE684AB-205A-4C56-AADF-294BF1878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66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58</xdr:row>
      <xdr:rowOff>0</xdr:rowOff>
    </xdr:from>
    <xdr:ext cx="45720" cy="45720"/>
    <xdr:pic>
      <xdr:nvPicPr>
        <xdr:cNvPr id="54" name="Picture 53">
          <a:extLst>
            <a:ext uri="{FF2B5EF4-FFF2-40B4-BE49-F238E27FC236}">
              <a16:creationId xmlns:a16="http://schemas.microsoft.com/office/drawing/2014/main" id="{9650ED84-AB0D-45E5-AFD3-F76459FBED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685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21</xdr:row>
      <xdr:rowOff>0</xdr:rowOff>
    </xdr:from>
    <xdr:ext cx="45720" cy="45720"/>
    <xdr:pic>
      <xdr:nvPicPr>
        <xdr:cNvPr id="55" name="Picture 54">
          <a:extLst>
            <a:ext uri="{FF2B5EF4-FFF2-40B4-BE49-F238E27FC236}">
              <a16:creationId xmlns:a16="http://schemas.microsoft.com/office/drawing/2014/main" id="{F647C6B8-2AFD-42E2-933D-812AAA02DF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09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69</xdr:row>
      <xdr:rowOff>0</xdr:rowOff>
    </xdr:from>
    <xdr:ext cx="45720" cy="45720"/>
    <xdr:pic>
      <xdr:nvPicPr>
        <xdr:cNvPr id="56" name="Picture 55">
          <a:extLst>
            <a:ext uri="{FF2B5EF4-FFF2-40B4-BE49-F238E27FC236}">
              <a16:creationId xmlns:a16="http://schemas.microsoft.com/office/drawing/2014/main" id="{BB76AAE6-4019-4BF4-BA04-A4626507A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70</xdr:row>
      <xdr:rowOff>0</xdr:rowOff>
    </xdr:from>
    <xdr:ext cx="45720" cy="45720"/>
    <xdr:pic>
      <xdr:nvPicPr>
        <xdr:cNvPr id="57" name="Picture 56">
          <a:extLst>
            <a:ext uri="{FF2B5EF4-FFF2-40B4-BE49-F238E27FC236}">
              <a16:creationId xmlns:a16="http://schemas.microsoft.com/office/drawing/2014/main" id="{D6BE97EF-1681-47DE-8341-BB22D9C87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477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25</xdr:row>
      <xdr:rowOff>0</xdr:rowOff>
    </xdr:from>
    <xdr:ext cx="45720" cy="45720"/>
    <xdr:pic>
      <xdr:nvPicPr>
        <xdr:cNvPr id="58" name="Picture 57">
          <a:extLst>
            <a:ext uri="{FF2B5EF4-FFF2-40B4-BE49-F238E27FC236}">
              <a16:creationId xmlns:a16="http://schemas.microsoft.com/office/drawing/2014/main" id="{A62E4801-F08A-4B76-B7F0-7B4B7FC9B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66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25</xdr:row>
      <xdr:rowOff>0</xdr:rowOff>
    </xdr:from>
    <xdr:ext cx="45720" cy="45720"/>
    <xdr:pic>
      <xdr:nvPicPr>
        <xdr:cNvPr id="59" name="Picture 58">
          <a:extLst>
            <a:ext uri="{FF2B5EF4-FFF2-40B4-BE49-F238E27FC236}">
              <a16:creationId xmlns:a16="http://schemas.microsoft.com/office/drawing/2014/main" id="{1307A978-868D-4674-8AEC-93E6922360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66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72</xdr:row>
      <xdr:rowOff>0</xdr:rowOff>
    </xdr:from>
    <xdr:ext cx="45720" cy="45720"/>
    <xdr:pic>
      <xdr:nvPicPr>
        <xdr:cNvPr id="60" name="Picture 59">
          <a:extLst>
            <a:ext uri="{FF2B5EF4-FFF2-40B4-BE49-F238E27FC236}">
              <a16:creationId xmlns:a16="http://schemas.microsoft.com/office/drawing/2014/main" id="{362E1F27-331A-4AEB-AEC9-EA3E086B3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858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45720" cy="45720"/>
    <xdr:pic>
      <xdr:nvPicPr>
        <xdr:cNvPr id="61" name="Picture 60">
          <a:extLst>
            <a:ext uri="{FF2B5EF4-FFF2-40B4-BE49-F238E27FC236}">
              <a16:creationId xmlns:a16="http://schemas.microsoft.com/office/drawing/2014/main" id="{C578E5F8-5B6B-443E-8A18-E5653131E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7048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69</xdr:row>
      <xdr:rowOff>0</xdr:rowOff>
    </xdr:from>
    <xdr:ext cx="45720" cy="45720"/>
    <xdr:pic>
      <xdr:nvPicPr>
        <xdr:cNvPr id="62" name="Picture 61">
          <a:extLst>
            <a:ext uri="{FF2B5EF4-FFF2-40B4-BE49-F238E27FC236}">
              <a16:creationId xmlns:a16="http://schemas.microsoft.com/office/drawing/2014/main" id="{702D9BC3-F80D-40DC-8C52-42E31DFB9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28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70</xdr:row>
      <xdr:rowOff>0</xdr:rowOff>
    </xdr:from>
    <xdr:ext cx="45720" cy="45720"/>
    <xdr:pic>
      <xdr:nvPicPr>
        <xdr:cNvPr id="63" name="Picture 62">
          <a:extLst>
            <a:ext uri="{FF2B5EF4-FFF2-40B4-BE49-F238E27FC236}">
              <a16:creationId xmlns:a16="http://schemas.microsoft.com/office/drawing/2014/main" id="{FB85E1C7-2238-4279-94D7-D350ECD204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477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25</xdr:row>
      <xdr:rowOff>0</xdr:rowOff>
    </xdr:from>
    <xdr:ext cx="45720" cy="45720"/>
    <xdr:pic>
      <xdr:nvPicPr>
        <xdr:cNvPr id="64" name="Picture 63">
          <a:extLst>
            <a:ext uri="{FF2B5EF4-FFF2-40B4-BE49-F238E27FC236}">
              <a16:creationId xmlns:a16="http://schemas.microsoft.com/office/drawing/2014/main" id="{CC6382D0-CE24-4967-9B3A-B46444CFE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66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25</xdr:row>
      <xdr:rowOff>0</xdr:rowOff>
    </xdr:from>
    <xdr:ext cx="45720" cy="45720"/>
    <xdr:pic>
      <xdr:nvPicPr>
        <xdr:cNvPr id="65" name="Picture 64">
          <a:extLst>
            <a:ext uri="{FF2B5EF4-FFF2-40B4-BE49-F238E27FC236}">
              <a16:creationId xmlns:a16="http://schemas.microsoft.com/office/drawing/2014/main" id="{5BA56338-B153-4531-93E6-A4AF63D86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66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72</xdr:row>
      <xdr:rowOff>0</xdr:rowOff>
    </xdr:from>
    <xdr:ext cx="45720" cy="45720"/>
    <xdr:pic>
      <xdr:nvPicPr>
        <xdr:cNvPr id="66" name="Picture 65">
          <a:extLst>
            <a:ext uri="{FF2B5EF4-FFF2-40B4-BE49-F238E27FC236}">
              <a16:creationId xmlns:a16="http://schemas.microsoft.com/office/drawing/2014/main" id="{2054B4CA-B4E8-44BC-B4F5-CCAD62902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858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37</xdr:row>
      <xdr:rowOff>0</xdr:rowOff>
    </xdr:from>
    <xdr:ext cx="45720" cy="45720"/>
    <xdr:pic>
      <xdr:nvPicPr>
        <xdr:cNvPr id="67" name="Picture 66">
          <a:extLst>
            <a:ext uri="{FF2B5EF4-FFF2-40B4-BE49-F238E27FC236}">
              <a16:creationId xmlns:a16="http://schemas.microsoft.com/office/drawing/2014/main" id="{4FBFEBCA-ED7A-42B0-B8FD-F4A47D8E2C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7239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70</xdr:row>
      <xdr:rowOff>0</xdr:rowOff>
    </xdr:from>
    <xdr:ext cx="45720" cy="45720"/>
    <xdr:pic>
      <xdr:nvPicPr>
        <xdr:cNvPr id="68" name="Picture 67">
          <a:extLst>
            <a:ext uri="{FF2B5EF4-FFF2-40B4-BE49-F238E27FC236}">
              <a16:creationId xmlns:a16="http://schemas.microsoft.com/office/drawing/2014/main" id="{5DF781D8-82BB-4462-9195-3D615FF151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477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25</xdr:row>
      <xdr:rowOff>0</xdr:rowOff>
    </xdr:from>
    <xdr:ext cx="45720" cy="45720"/>
    <xdr:pic>
      <xdr:nvPicPr>
        <xdr:cNvPr id="69" name="Picture 68">
          <a:extLst>
            <a:ext uri="{FF2B5EF4-FFF2-40B4-BE49-F238E27FC236}">
              <a16:creationId xmlns:a16="http://schemas.microsoft.com/office/drawing/2014/main" id="{A6956063-EBB6-473B-A300-0D9F0A841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66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25</xdr:row>
      <xdr:rowOff>0</xdr:rowOff>
    </xdr:from>
    <xdr:ext cx="45720" cy="45720"/>
    <xdr:pic>
      <xdr:nvPicPr>
        <xdr:cNvPr id="70" name="Picture 69">
          <a:extLst>
            <a:ext uri="{FF2B5EF4-FFF2-40B4-BE49-F238E27FC236}">
              <a16:creationId xmlns:a16="http://schemas.microsoft.com/office/drawing/2014/main" id="{328D2E1C-2725-4806-9E30-8FEBDB488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66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72</xdr:row>
      <xdr:rowOff>0</xdr:rowOff>
    </xdr:from>
    <xdr:ext cx="45720" cy="45720"/>
    <xdr:pic>
      <xdr:nvPicPr>
        <xdr:cNvPr id="71" name="Picture 70">
          <a:extLst>
            <a:ext uri="{FF2B5EF4-FFF2-40B4-BE49-F238E27FC236}">
              <a16:creationId xmlns:a16="http://schemas.microsoft.com/office/drawing/2014/main" id="{726BC1A3-E09B-493C-BAAB-967F210B9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858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60</xdr:row>
      <xdr:rowOff>0</xdr:rowOff>
    </xdr:from>
    <xdr:ext cx="45720" cy="45720"/>
    <xdr:pic>
      <xdr:nvPicPr>
        <xdr:cNvPr id="72" name="Picture 71">
          <a:extLst>
            <a:ext uri="{FF2B5EF4-FFF2-40B4-BE49-F238E27FC236}">
              <a16:creationId xmlns:a16="http://schemas.microsoft.com/office/drawing/2014/main" id="{494F5A4D-20CE-4999-A709-2657F5DD3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7429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25</xdr:row>
      <xdr:rowOff>0</xdr:rowOff>
    </xdr:from>
    <xdr:ext cx="45720" cy="45720"/>
    <xdr:pic>
      <xdr:nvPicPr>
        <xdr:cNvPr id="73" name="Picture 72">
          <a:extLst>
            <a:ext uri="{FF2B5EF4-FFF2-40B4-BE49-F238E27FC236}">
              <a16:creationId xmlns:a16="http://schemas.microsoft.com/office/drawing/2014/main" id="{BC64CC27-F3EE-405C-923C-67773F4CE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66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25</xdr:row>
      <xdr:rowOff>0</xdr:rowOff>
    </xdr:from>
    <xdr:ext cx="45720" cy="45720"/>
    <xdr:pic>
      <xdr:nvPicPr>
        <xdr:cNvPr id="74" name="Picture 73">
          <a:extLst>
            <a:ext uri="{FF2B5EF4-FFF2-40B4-BE49-F238E27FC236}">
              <a16:creationId xmlns:a16="http://schemas.microsoft.com/office/drawing/2014/main" id="{AAB06222-6ED9-4603-B783-AF093AA2F9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66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72</xdr:row>
      <xdr:rowOff>0</xdr:rowOff>
    </xdr:from>
    <xdr:ext cx="45720" cy="45720"/>
    <xdr:pic>
      <xdr:nvPicPr>
        <xdr:cNvPr id="75" name="Picture 74">
          <a:extLst>
            <a:ext uri="{FF2B5EF4-FFF2-40B4-BE49-F238E27FC236}">
              <a16:creationId xmlns:a16="http://schemas.microsoft.com/office/drawing/2014/main" id="{EEF1C3CF-3A1C-4980-85D8-37F3A35FFB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858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61</xdr:row>
      <xdr:rowOff>0</xdr:rowOff>
    </xdr:from>
    <xdr:ext cx="45720" cy="45720"/>
    <xdr:pic>
      <xdr:nvPicPr>
        <xdr:cNvPr id="76" name="Picture 75">
          <a:extLst>
            <a:ext uri="{FF2B5EF4-FFF2-40B4-BE49-F238E27FC236}">
              <a16:creationId xmlns:a16="http://schemas.microsoft.com/office/drawing/2014/main" id="{F479DA83-7FF7-4A76-AB33-9494D3B94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7620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25</xdr:row>
      <xdr:rowOff>0</xdr:rowOff>
    </xdr:from>
    <xdr:ext cx="45720" cy="45720"/>
    <xdr:pic>
      <xdr:nvPicPr>
        <xdr:cNvPr id="77" name="Picture 76">
          <a:extLst>
            <a:ext uri="{FF2B5EF4-FFF2-40B4-BE49-F238E27FC236}">
              <a16:creationId xmlns:a16="http://schemas.microsoft.com/office/drawing/2014/main" id="{6F056044-D329-4E58-8371-9047E0371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66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72</xdr:row>
      <xdr:rowOff>0</xdr:rowOff>
    </xdr:from>
    <xdr:ext cx="45720" cy="45720"/>
    <xdr:pic>
      <xdr:nvPicPr>
        <xdr:cNvPr id="78" name="Picture 77">
          <a:extLst>
            <a:ext uri="{FF2B5EF4-FFF2-40B4-BE49-F238E27FC236}">
              <a16:creationId xmlns:a16="http://schemas.microsoft.com/office/drawing/2014/main" id="{DC3A22D2-182D-4E57-9386-9FFC0F41FA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858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46</xdr:row>
      <xdr:rowOff>0</xdr:rowOff>
    </xdr:from>
    <xdr:ext cx="45720" cy="45720"/>
    <xdr:pic>
      <xdr:nvPicPr>
        <xdr:cNvPr id="79" name="Picture 78">
          <a:extLst>
            <a:ext uri="{FF2B5EF4-FFF2-40B4-BE49-F238E27FC236}">
              <a16:creationId xmlns:a16="http://schemas.microsoft.com/office/drawing/2014/main" id="{84BFF025-F900-4ABC-89F6-1D465DCDE6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7810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72</xdr:row>
      <xdr:rowOff>0</xdr:rowOff>
    </xdr:from>
    <xdr:ext cx="45720" cy="45720"/>
    <xdr:pic>
      <xdr:nvPicPr>
        <xdr:cNvPr id="80" name="Picture 79">
          <a:extLst>
            <a:ext uri="{FF2B5EF4-FFF2-40B4-BE49-F238E27FC236}">
              <a16:creationId xmlns:a16="http://schemas.microsoft.com/office/drawing/2014/main" id="{11741494-46A5-4FE6-8712-481B630D52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10858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44</xdr:row>
      <xdr:rowOff>0</xdr:rowOff>
    </xdr:from>
    <xdr:ext cx="45720" cy="45720"/>
    <xdr:pic>
      <xdr:nvPicPr>
        <xdr:cNvPr id="81" name="Picture 80">
          <a:extLst>
            <a:ext uri="{FF2B5EF4-FFF2-40B4-BE49-F238E27FC236}">
              <a16:creationId xmlns:a16="http://schemas.microsoft.com/office/drawing/2014/main" id="{A4E8FC7B-98A0-4651-9D61-6F1DDCCF42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8001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62</xdr:row>
      <xdr:rowOff>0</xdr:rowOff>
    </xdr:from>
    <xdr:ext cx="45720" cy="45720"/>
    <xdr:pic>
      <xdr:nvPicPr>
        <xdr:cNvPr id="82" name="Picture 81">
          <a:extLst>
            <a:ext uri="{FF2B5EF4-FFF2-40B4-BE49-F238E27FC236}">
              <a16:creationId xmlns:a16="http://schemas.microsoft.com/office/drawing/2014/main" id="{B43C0C1D-A7B7-4C26-A949-8A32E146E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819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38</xdr:row>
      <xdr:rowOff>0</xdr:rowOff>
    </xdr:from>
    <xdr:ext cx="45720" cy="45720"/>
    <xdr:pic>
      <xdr:nvPicPr>
        <xdr:cNvPr id="83" name="Picture 82">
          <a:extLst>
            <a:ext uri="{FF2B5EF4-FFF2-40B4-BE49-F238E27FC236}">
              <a16:creationId xmlns:a16="http://schemas.microsoft.com/office/drawing/2014/main" id="{47F82F8A-C805-4F92-AB69-85444E30CF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9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676275</xdr:colOff>
      <xdr:row>8</xdr:row>
      <xdr:rowOff>176212</xdr:rowOff>
    </xdr:from>
    <xdr:to>
      <xdr:col>15</xdr:col>
      <xdr:colOff>238125</xdr:colOff>
      <xdr:row>23</xdr:row>
      <xdr:rowOff>61912</xdr:rowOff>
    </xdr:to>
    <xdr:graphicFrame macro="">
      <xdr:nvGraphicFramePr>
        <xdr:cNvPr id="84" name="Chart 83">
          <a:extLst>
            <a:ext uri="{FF2B5EF4-FFF2-40B4-BE49-F238E27FC236}">
              <a16:creationId xmlns:a16="http://schemas.microsoft.com/office/drawing/2014/main" id="{0C5A02DD-A0EA-F5DA-8413-8EA4987312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419100</xdr:colOff>
      <xdr:row>9</xdr:row>
      <xdr:rowOff>4762</xdr:rowOff>
    </xdr:from>
    <xdr:to>
      <xdr:col>23</xdr:col>
      <xdr:colOff>114300</xdr:colOff>
      <xdr:row>23</xdr:row>
      <xdr:rowOff>80962</xdr:rowOff>
    </xdr:to>
    <xdr:graphicFrame macro="">
      <xdr:nvGraphicFramePr>
        <xdr:cNvPr id="85" name="Chart 84">
          <a:extLst>
            <a:ext uri="{FF2B5EF4-FFF2-40B4-BE49-F238E27FC236}">
              <a16:creationId xmlns:a16="http://schemas.microsoft.com/office/drawing/2014/main" id="{D80B82FD-4692-585C-7DBE-0B3253D43A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123825</xdr:colOff>
      <xdr:row>43</xdr:row>
      <xdr:rowOff>166687</xdr:rowOff>
    </xdr:from>
    <xdr:to>
      <xdr:col>14</xdr:col>
      <xdr:colOff>266701</xdr:colOff>
      <xdr:row>57</xdr:row>
      <xdr:rowOff>1</xdr:rowOff>
    </xdr:to>
    <xdr:graphicFrame macro="">
      <xdr:nvGraphicFramePr>
        <xdr:cNvPr id="86" name="Chart 85">
          <a:extLst>
            <a:ext uri="{FF2B5EF4-FFF2-40B4-BE49-F238E27FC236}">
              <a16:creationId xmlns:a16="http://schemas.microsoft.com/office/drawing/2014/main" id="{7D654D23-F07D-91C8-8D03-BCC7BA1039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35</xdr:col>
      <xdr:colOff>0</xdr:colOff>
      <xdr:row>73</xdr:row>
      <xdr:rowOff>0</xdr:rowOff>
    </xdr:from>
    <xdr:ext cx="45720" cy="45720"/>
    <xdr:pic>
      <xdr:nvPicPr>
        <xdr:cNvPr id="89" name="Picture 88">
          <a:extLst>
            <a:ext uri="{FF2B5EF4-FFF2-40B4-BE49-F238E27FC236}">
              <a16:creationId xmlns:a16="http://schemas.microsoft.com/office/drawing/2014/main" id="{9C7C4E30-5C7A-450C-9F88-19040B1FE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35</xdr:col>
      <xdr:colOff>0</xdr:colOff>
      <xdr:row>77</xdr:row>
      <xdr:rowOff>0</xdr:rowOff>
    </xdr:from>
    <xdr:ext cx="45720" cy="45720"/>
    <xdr:pic>
      <xdr:nvPicPr>
        <xdr:cNvPr id="90" name="Picture 89">
          <a:extLst>
            <a:ext uri="{FF2B5EF4-FFF2-40B4-BE49-F238E27FC236}">
              <a16:creationId xmlns:a16="http://schemas.microsoft.com/office/drawing/2014/main" id="{A8686AC1-F0F5-4121-83E0-320A2779F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67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80</xdr:row>
      <xdr:rowOff>0</xdr:rowOff>
    </xdr:from>
    <xdr:ext cx="45720" cy="45720"/>
    <xdr:pic>
      <xdr:nvPicPr>
        <xdr:cNvPr id="91" name="Picture 90">
          <a:extLst>
            <a:ext uri="{FF2B5EF4-FFF2-40B4-BE49-F238E27FC236}">
              <a16:creationId xmlns:a16="http://schemas.microsoft.com/office/drawing/2014/main" id="{C54FC7C3-838B-41A5-8AB5-5791B5EF1B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953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81</xdr:row>
      <xdr:rowOff>0</xdr:rowOff>
    </xdr:from>
    <xdr:ext cx="45720" cy="45720"/>
    <xdr:pic>
      <xdr:nvPicPr>
        <xdr:cNvPr id="92" name="Picture 91">
          <a:extLst>
            <a:ext uri="{FF2B5EF4-FFF2-40B4-BE49-F238E27FC236}">
              <a16:creationId xmlns:a16="http://schemas.microsoft.com/office/drawing/2014/main" id="{98D5CD05-C1A3-428C-96CF-60F3AB7E5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44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76</xdr:row>
      <xdr:rowOff>0</xdr:rowOff>
    </xdr:from>
    <xdr:ext cx="45720" cy="45720"/>
    <xdr:pic>
      <xdr:nvPicPr>
        <xdr:cNvPr id="93" name="Picture 92">
          <a:extLst>
            <a:ext uri="{FF2B5EF4-FFF2-40B4-BE49-F238E27FC236}">
              <a16:creationId xmlns:a16="http://schemas.microsoft.com/office/drawing/2014/main" id="{F69C5992-EE53-40FD-A7B3-91312EB37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91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82</xdr:row>
      <xdr:rowOff>0</xdr:rowOff>
    </xdr:from>
    <xdr:ext cx="45720" cy="45720"/>
    <xdr:pic>
      <xdr:nvPicPr>
        <xdr:cNvPr id="94" name="Picture 93">
          <a:extLst>
            <a:ext uri="{FF2B5EF4-FFF2-40B4-BE49-F238E27FC236}">
              <a16:creationId xmlns:a16="http://schemas.microsoft.com/office/drawing/2014/main" id="{61809DE0-BA58-462B-BC33-2D1634815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34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89</xdr:row>
      <xdr:rowOff>0</xdr:rowOff>
    </xdr:from>
    <xdr:ext cx="45720" cy="45720"/>
    <xdr:pic>
      <xdr:nvPicPr>
        <xdr:cNvPr id="95" name="Picture 94">
          <a:extLst>
            <a:ext uri="{FF2B5EF4-FFF2-40B4-BE49-F238E27FC236}">
              <a16:creationId xmlns:a16="http://schemas.microsoft.com/office/drawing/2014/main" id="{16D9AB39-3E3A-4B79-9D1C-99ED542C4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6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82</xdr:row>
      <xdr:rowOff>0</xdr:rowOff>
    </xdr:from>
    <xdr:ext cx="45720" cy="45720"/>
    <xdr:pic>
      <xdr:nvPicPr>
        <xdr:cNvPr id="96" name="Picture 95">
          <a:extLst>
            <a:ext uri="{FF2B5EF4-FFF2-40B4-BE49-F238E27FC236}">
              <a16:creationId xmlns:a16="http://schemas.microsoft.com/office/drawing/2014/main" id="{C1080F63-1869-4F8A-996F-A15F4DCEB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34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82</xdr:row>
      <xdr:rowOff>0</xdr:rowOff>
    </xdr:from>
    <xdr:ext cx="45720" cy="45720"/>
    <xdr:pic>
      <xdr:nvPicPr>
        <xdr:cNvPr id="97" name="Picture 96">
          <a:extLst>
            <a:ext uri="{FF2B5EF4-FFF2-40B4-BE49-F238E27FC236}">
              <a16:creationId xmlns:a16="http://schemas.microsoft.com/office/drawing/2014/main" id="{25173B60-9567-4C63-9883-35640DDBC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34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78</xdr:row>
      <xdr:rowOff>0</xdr:rowOff>
    </xdr:from>
    <xdr:ext cx="45720" cy="45720"/>
    <xdr:pic>
      <xdr:nvPicPr>
        <xdr:cNvPr id="98" name="Picture 97">
          <a:extLst>
            <a:ext uri="{FF2B5EF4-FFF2-40B4-BE49-F238E27FC236}">
              <a16:creationId xmlns:a16="http://schemas.microsoft.com/office/drawing/2014/main" id="{A5754644-1641-4FEB-95DB-C0D6C8A7B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72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82</xdr:row>
      <xdr:rowOff>0</xdr:rowOff>
    </xdr:from>
    <xdr:ext cx="45720" cy="45720"/>
    <xdr:pic>
      <xdr:nvPicPr>
        <xdr:cNvPr id="99" name="Picture 98">
          <a:extLst>
            <a:ext uri="{FF2B5EF4-FFF2-40B4-BE49-F238E27FC236}">
              <a16:creationId xmlns:a16="http://schemas.microsoft.com/office/drawing/2014/main" id="{9EB95B1F-CD6E-4C28-95F4-FBE6C3027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34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79</xdr:row>
      <xdr:rowOff>0</xdr:rowOff>
    </xdr:from>
    <xdr:ext cx="45720" cy="45720"/>
    <xdr:pic>
      <xdr:nvPicPr>
        <xdr:cNvPr id="100" name="Picture 99">
          <a:extLst>
            <a:ext uri="{FF2B5EF4-FFF2-40B4-BE49-F238E27FC236}">
              <a16:creationId xmlns:a16="http://schemas.microsoft.com/office/drawing/2014/main" id="{D9A575DB-93F5-4E35-AB58-83EF1799A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63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77</xdr:row>
      <xdr:rowOff>0</xdr:rowOff>
    </xdr:from>
    <xdr:ext cx="45720" cy="45720"/>
    <xdr:pic>
      <xdr:nvPicPr>
        <xdr:cNvPr id="101" name="Picture 100">
          <a:extLst>
            <a:ext uri="{FF2B5EF4-FFF2-40B4-BE49-F238E27FC236}">
              <a16:creationId xmlns:a16="http://schemas.microsoft.com/office/drawing/2014/main" id="{E6F258CF-4929-4489-B30E-9A572061B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2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266700</xdr:colOff>
      <xdr:row>75</xdr:row>
      <xdr:rowOff>157162</xdr:rowOff>
    </xdr:from>
    <xdr:to>
      <xdr:col>33</xdr:col>
      <xdr:colOff>571500</xdr:colOff>
      <xdr:row>90</xdr:row>
      <xdr:rowOff>42862</xdr:rowOff>
    </xdr:to>
    <xdr:graphicFrame macro="">
      <xdr:nvGraphicFramePr>
        <xdr:cNvPr id="102" name="Chart 101">
          <a:extLst>
            <a:ext uri="{FF2B5EF4-FFF2-40B4-BE49-F238E27FC236}">
              <a16:creationId xmlns:a16="http://schemas.microsoft.com/office/drawing/2014/main" id="{836E326D-EE05-208D-36C3-3304681F8F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0</xdr:col>
      <xdr:colOff>0</xdr:colOff>
      <xdr:row>91</xdr:row>
      <xdr:rowOff>0</xdr:rowOff>
    </xdr:from>
    <xdr:ext cx="45720" cy="45720"/>
    <xdr:pic>
      <xdr:nvPicPr>
        <xdr:cNvPr id="129" name="Picture 128">
          <a:extLst>
            <a:ext uri="{FF2B5EF4-FFF2-40B4-BE49-F238E27FC236}">
              <a16:creationId xmlns:a16="http://schemas.microsoft.com/office/drawing/2014/main" id="{6E31F55F-95BB-4CC7-B2DC-B4506918E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91</xdr:row>
      <xdr:rowOff>0</xdr:rowOff>
    </xdr:from>
    <xdr:ext cx="45720" cy="45720"/>
    <xdr:pic>
      <xdr:nvPicPr>
        <xdr:cNvPr id="130" name="Picture 129">
          <a:extLst>
            <a:ext uri="{FF2B5EF4-FFF2-40B4-BE49-F238E27FC236}">
              <a16:creationId xmlns:a16="http://schemas.microsoft.com/office/drawing/2014/main" id="{D2301245-51F8-4BAC-A50C-21A9843CD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91</xdr:row>
      <xdr:rowOff>0</xdr:rowOff>
    </xdr:from>
    <xdr:ext cx="45720" cy="45720"/>
    <xdr:pic>
      <xdr:nvPicPr>
        <xdr:cNvPr id="131" name="Picture 130">
          <a:extLst>
            <a:ext uri="{FF2B5EF4-FFF2-40B4-BE49-F238E27FC236}">
              <a16:creationId xmlns:a16="http://schemas.microsoft.com/office/drawing/2014/main" id="{98C1A78A-9E2A-410E-8B54-81A7527DF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91</xdr:row>
      <xdr:rowOff>0</xdr:rowOff>
    </xdr:from>
    <xdr:ext cx="45720" cy="45720"/>
    <xdr:pic>
      <xdr:nvPicPr>
        <xdr:cNvPr id="132" name="Picture 131">
          <a:extLst>
            <a:ext uri="{FF2B5EF4-FFF2-40B4-BE49-F238E27FC236}">
              <a16:creationId xmlns:a16="http://schemas.microsoft.com/office/drawing/2014/main" id="{1AFBEC23-184F-406A-B2B8-3E1FD6CAE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93</xdr:row>
      <xdr:rowOff>0</xdr:rowOff>
    </xdr:from>
    <xdr:ext cx="45720" cy="45720"/>
    <xdr:pic>
      <xdr:nvPicPr>
        <xdr:cNvPr id="133" name="Picture 132">
          <a:extLst>
            <a:ext uri="{FF2B5EF4-FFF2-40B4-BE49-F238E27FC236}">
              <a16:creationId xmlns:a16="http://schemas.microsoft.com/office/drawing/2014/main" id="{35151D1F-731B-41DE-ACE6-F7EC756490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91</xdr:row>
      <xdr:rowOff>0</xdr:rowOff>
    </xdr:from>
    <xdr:ext cx="45720" cy="45720"/>
    <xdr:pic>
      <xdr:nvPicPr>
        <xdr:cNvPr id="134" name="Picture 133">
          <a:extLst>
            <a:ext uri="{FF2B5EF4-FFF2-40B4-BE49-F238E27FC236}">
              <a16:creationId xmlns:a16="http://schemas.microsoft.com/office/drawing/2014/main" id="{FA9E28E0-ED35-44D9-81DC-55FC5523FE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93</xdr:row>
      <xdr:rowOff>0</xdr:rowOff>
    </xdr:from>
    <xdr:ext cx="45720" cy="45720"/>
    <xdr:pic>
      <xdr:nvPicPr>
        <xdr:cNvPr id="135" name="Picture 134">
          <a:extLst>
            <a:ext uri="{FF2B5EF4-FFF2-40B4-BE49-F238E27FC236}">
              <a16:creationId xmlns:a16="http://schemas.microsoft.com/office/drawing/2014/main" id="{77378FF7-7442-4A59-AA9F-25D05CDC2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91</xdr:row>
      <xdr:rowOff>0</xdr:rowOff>
    </xdr:from>
    <xdr:ext cx="45720" cy="45720"/>
    <xdr:pic>
      <xdr:nvPicPr>
        <xdr:cNvPr id="136" name="Picture 135">
          <a:extLst>
            <a:ext uri="{FF2B5EF4-FFF2-40B4-BE49-F238E27FC236}">
              <a16:creationId xmlns:a16="http://schemas.microsoft.com/office/drawing/2014/main" id="{5A98AD87-8A65-4760-87C4-119E7C720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93</xdr:row>
      <xdr:rowOff>0</xdr:rowOff>
    </xdr:from>
    <xdr:ext cx="45720" cy="45720"/>
    <xdr:pic>
      <xdr:nvPicPr>
        <xdr:cNvPr id="137" name="Picture 136">
          <a:extLst>
            <a:ext uri="{FF2B5EF4-FFF2-40B4-BE49-F238E27FC236}">
              <a16:creationId xmlns:a16="http://schemas.microsoft.com/office/drawing/2014/main" id="{88DD86C3-7CAE-415E-9CD9-7214928A4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93</xdr:row>
      <xdr:rowOff>0</xdr:rowOff>
    </xdr:from>
    <xdr:ext cx="45720" cy="45720"/>
    <xdr:pic>
      <xdr:nvPicPr>
        <xdr:cNvPr id="138" name="Picture 137">
          <a:extLst>
            <a:ext uri="{FF2B5EF4-FFF2-40B4-BE49-F238E27FC236}">
              <a16:creationId xmlns:a16="http://schemas.microsoft.com/office/drawing/2014/main" id="{304E6DE6-D77B-4CFE-A286-01DC50628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93</xdr:row>
      <xdr:rowOff>0</xdr:rowOff>
    </xdr:from>
    <xdr:ext cx="45720" cy="45720"/>
    <xdr:pic>
      <xdr:nvPicPr>
        <xdr:cNvPr id="139" name="Picture 138">
          <a:extLst>
            <a:ext uri="{FF2B5EF4-FFF2-40B4-BE49-F238E27FC236}">
              <a16:creationId xmlns:a16="http://schemas.microsoft.com/office/drawing/2014/main" id="{883F4F21-CAF6-4021-85AD-93E06D839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93</xdr:row>
      <xdr:rowOff>0</xdr:rowOff>
    </xdr:from>
    <xdr:ext cx="45720" cy="45720"/>
    <xdr:pic>
      <xdr:nvPicPr>
        <xdr:cNvPr id="140" name="Picture 139">
          <a:extLst>
            <a:ext uri="{FF2B5EF4-FFF2-40B4-BE49-F238E27FC236}">
              <a16:creationId xmlns:a16="http://schemas.microsoft.com/office/drawing/2014/main" id="{D7F897D8-EC9B-4470-9280-11CDD2FAC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35</xdr:col>
      <xdr:colOff>0</xdr:colOff>
      <xdr:row>94</xdr:row>
      <xdr:rowOff>0</xdr:rowOff>
    </xdr:from>
    <xdr:ext cx="45720" cy="45720"/>
    <xdr:pic>
      <xdr:nvPicPr>
        <xdr:cNvPr id="141" name="Picture 140">
          <a:extLst>
            <a:ext uri="{FF2B5EF4-FFF2-40B4-BE49-F238E27FC236}">
              <a16:creationId xmlns:a16="http://schemas.microsoft.com/office/drawing/2014/main" id="{4C1929CE-9C92-4EB6-9D03-A13F984AC5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6475" y="1390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35</xdr:col>
      <xdr:colOff>0</xdr:colOff>
      <xdr:row>98</xdr:row>
      <xdr:rowOff>0</xdr:rowOff>
    </xdr:from>
    <xdr:ext cx="45720" cy="45720"/>
    <xdr:pic>
      <xdr:nvPicPr>
        <xdr:cNvPr id="142" name="Picture 141">
          <a:extLst>
            <a:ext uri="{FF2B5EF4-FFF2-40B4-BE49-F238E27FC236}">
              <a16:creationId xmlns:a16="http://schemas.microsoft.com/office/drawing/2014/main" id="{43BF6B9C-B830-4327-A452-C77A6369F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6475" y="14668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101</xdr:row>
      <xdr:rowOff>0</xdr:rowOff>
    </xdr:from>
    <xdr:ext cx="45720" cy="45720"/>
    <xdr:pic>
      <xdr:nvPicPr>
        <xdr:cNvPr id="143" name="Picture 142">
          <a:extLst>
            <a:ext uri="{FF2B5EF4-FFF2-40B4-BE49-F238E27FC236}">
              <a16:creationId xmlns:a16="http://schemas.microsoft.com/office/drawing/2014/main" id="{D6890AC6-72D9-429B-921E-4D91F5DDB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102</xdr:row>
      <xdr:rowOff>0</xdr:rowOff>
    </xdr:from>
    <xdr:ext cx="45720" cy="45720"/>
    <xdr:pic>
      <xdr:nvPicPr>
        <xdr:cNvPr id="144" name="Picture 143">
          <a:extLst>
            <a:ext uri="{FF2B5EF4-FFF2-40B4-BE49-F238E27FC236}">
              <a16:creationId xmlns:a16="http://schemas.microsoft.com/office/drawing/2014/main" id="{1074DA4B-B411-49B8-A1EC-25B945F58F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430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97</xdr:row>
      <xdr:rowOff>0</xdr:rowOff>
    </xdr:from>
    <xdr:ext cx="45720" cy="45720"/>
    <xdr:pic>
      <xdr:nvPicPr>
        <xdr:cNvPr id="145" name="Picture 144">
          <a:extLst>
            <a:ext uri="{FF2B5EF4-FFF2-40B4-BE49-F238E27FC236}">
              <a16:creationId xmlns:a16="http://schemas.microsoft.com/office/drawing/2014/main" id="{7E1BB82B-7B8D-486B-9C1A-9157A2136B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47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103</xdr:row>
      <xdr:rowOff>0</xdr:rowOff>
    </xdr:from>
    <xdr:ext cx="45720" cy="45720"/>
    <xdr:pic>
      <xdr:nvPicPr>
        <xdr:cNvPr id="146" name="Picture 145">
          <a:extLst>
            <a:ext uri="{FF2B5EF4-FFF2-40B4-BE49-F238E27FC236}">
              <a16:creationId xmlns:a16="http://schemas.microsoft.com/office/drawing/2014/main" id="{F56AC76B-8C13-4B84-9195-C77C6BE56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21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110</xdr:row>
      <xdr:rowOff>0</xdr:rowOff>
    </xdr:from>
    <xdr:ext cx="45720" cy="45720"/>
    <xdr:pic>
      <xdr:nvPicPr>
        <xdr:cNvPr id="147" name="Picture 146">
          <a:extLst>
            <a:ext uri="{FF2B5EF4-FFF2-40B4-BE49-F238E27FC236}">
              <a16:creationId xmlns:a16="http://schemas.microsoft.com/office/drawing/2014/main" id="{FBE8C45D-13E8-4D20-BEDB-E9BD1E56BC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954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103</xdr:row>
      <xdr:rowOff>0</xdr:rowOff>
    </xdr:from>
    <xdr:ext cx="45720" cy="45720"/>
    <xdr:pic>
      <xdr:nvPicPr>
        <xdr:cNvPr id="148" name="Picture 147">
          <a:extLst>
            <a:ext uri="{FF2B5EF4-FFF2-40B4-BE49-F238E27FC236}">
              <a16:creationId xmlns:a16="http://schemas.microsoft.com/office/drawing/2014/main" id="{2B6186AF-A7B4-4A27-B5F6-03D79A524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21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103</xdr:row>
      <xdr:rowOff>0</xdr:rowOff>
    </xdr:from>
    <xdr:ext cx="45720" cy="45720"/>
    <xdr:pic>
      <xdr:nvPicPr>
        <xdr:cNvPr id="149" name="Picture 148">
          <a:extLst>
            <a:ext uri="{FF2B5EF4-FFF2-40B4-BE49-F238E27FC236}">
              <a16:creationId xmlns:a16="http://schemas.microsoft.com/office/drawing/2014/main" id="{20351105-45C3-4D7F-88B7-78495579FF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21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99</xdr:row>
      <xdr:rowOff>0</xdr:rowOff>
    </xdr:from>
    <xdr:ext cx="45720" cy="45720"/>
    <xdr:pic>
      <xdr:nvPicPr>
        <xdr:cNvPr id="150" name="Picture 149">
          <a:extLst>
            <a:ext uri="{FF2B5EF4-FFF2-40B4-BE49-F238E27FC236}">
              <a16:creationId xmlns:a16="http://schemas.microsoft.com/office/drawing/2014/main" id="{24392B3E-605C-4D0E-BC7E-C23671F335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859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103</xdr:row>
      <xdr:rowOff>0</xdr:rowOff>
    </xdr:from>
    <xdr:ext cx="45720" cy="45720"/>
    <xdr:pic>
      <xdr:nvPicPr>
        <xdr:cNvPr id="151" name="Picture 150">
          <a:extLst>
            <a:ext uri="{FF2B5EF4-FFF2-40B4-BE49-F238E27FC236}">
              <a16:creationId xmlns:a16="http://schemas.microsoft.com/office/drawing/2014/main" id="{543D9809-7B4D-45DE-ADE3-DBDEDF829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21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100</xdr:row>
      <xdr:rowOff>0</xdr:rowOff>
    </xdr:from>
    <xdr:ext cx="45720" cy="45720"/>
    <xdr:pic>
      <xdr:nvPicPr>
        <xdr:cNvPr id="152" name="Picture 151">
          <a:extLst>
            <a:ext uri="{FF2B5EF4-FFF2-40B4-BE49-F238E27FC236}">
              <a16:creationId xmlns:a16="http://schemas.microsoft.com/office/drawing/2014/main" id="{6046C5BF-2C9A-4B03-918C-A2681B841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049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98</xdr:row>
      <xdr:rowOff>0</xdr:rowOff>
    </xdr:from>
    <xdr:ext cx="45720" cy="45720"/>
    <xdr:pic>
      <xdr:nvPicPr>
        <xdr:cNvPr id="153" name="Picture 152">
          <a:extLst>
            <a:ext uri="{FF2B5EF4-FFF2-40B4-BE49-F238E27FC236}">
              <a16:creationId xmlns:a16="http://schemas.microsoft.com/office/drawing/2014/main" id="{1BF2357D-522C-4972-A00B-2B3FB654C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668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266700</xdr:colOff>
      <xdr:row>96</xdr:row>
      <xdr:rowOff>157162</xdr:rowOff>
    </xdr:from>
    <xdr:to>
      <xdr:col>33</xdr:col>
      <xdr:colOff>571500</xdr:colOff>
      <xdr:row>111</xdr:row>
      <xdr:rowOff>42862</xdr:rowOff>
    </xdr:to>
    <xdr:graphicFrame macro="">
      <xdr:nvGraphicFramePr>
        <xdr:cNvPr id="154" name="Chart 153">
          <a:extLst>
            <a:ext uri="{FF2B5EF4-FFF2-40B4-BE49-F238E27FC236}">
              <a16:creationId xmlns:a16="http://schemas.microsoft.com/office/drawing/2014/main" id="{C2BA375D-B178-4D0B-9950-0702600110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0</xdr:col>
      <xdr:colOff>0</xdr:colOff>
      <xdr:row>113</xdr:row>
      <xdr:rowOff>0</xdr:rowOff>
    </xdr:from>
    <xdr:ext cx="45720" cy="45720"/>
    <xdr:pic>
      <xdr:nvPicPr>
        <xdr:cNvPr id="155" name="Picture 154">
          <a:extLst>
            <a:ext uri="{FF2B5EF4-FFF2-40B4-BE49-F238E27FC236}">
              <a16:creationId xmlns:a16="http://schemas.microsoft.com/office/drawing/2014/main" id="{07FC2E5F-C935-4577-B460-7D2F0A74B6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113</xdr:row>
      <xdr:rowOff>0</xdr:rowOff>
    </xdr:from>
    <xdr:ext cx="45720" cy="45720"/>
    <xdr:pic>
      <xdr:nvPicPr>
        <xdr:cNvPr id="156" name="Picture 155">
          <a:extLst>
            <a:ext uri="{FF2B5EF4-FFF2-40B4-BE49-F238E27FC236}">
              <a16:creationId xmlns:a16="http://schemas.microsoft.com/office/drawing/2014/main" id="{EA3F06F7-B176-4292-8338-3D3AABC58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113</xdr:row>
      <xdr:rowOff>0</xdr:rowOff>
    </xdr:from>
    <xdr:ext cx="45720" cy="45720"/>
    <xdr:pic>
      <xdr:nvPicPr>
        <xdr:cNvPr id="157" name="Picture 156">
          <a:extLst>
            <a:ext uri="{FF2B5EF4-FFF2-40B4-BE49-F238E27FC236}">
              <a16:creationId xmlns:a16="http://schemas.microsoft.com/office/drawing/2014/main" id="{B52DD481-D20A-4658-884A-3705AF177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113</xdr:row>
      <xdr:rowOff>0</xdr:rowOff>
    </xdr:from>
    <xdr:ext cx="45720" cy="45720"/>
    <xdr:pic>
      <xdr:nvPicPr>
        <xdr:cNvPr id="158" name="Picture 157">
          <a:extLst>
            <a:ext uri="{FF2B5EF4-FFF2-40B4-BE49-F238E27FC236}">
              <a16:creationId xmlns:a16="http://schemas.microsoft.com/office/drawing/2014/main" id="{FC4DACEA-0EFE-4AC3-9217-18A2857FD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115</xdr:row>
      <xdr:rowOff>0</xdr:rowOff>
    </xdr:from>
    <xdr:ext cx="45720" cy="45720"/>
    <xdr:pic>
      <xdr:nvPicPr>
        <xdr:cNvPr id="159" name="Picture 158">
          <a:extLst>
            <a:ext uri="{FF2B5EF4-FFF2-40B4-BE49-F238E27FC236}">
              <a16:creationId xmlns:a16="http://schemas.microsoft.com/office/drawing/2014/main" id="{94017340-A151-4786-A796-E8ADC425C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113</xdr:row>
      <xdr:rowOff>0</xdr:rowOff>
    </xdr:from>
    <xdr:ext cx="45720" cy="45720"/>
    <xdr:pic>
      <xdr:nvPicPr>
        <xdr:cNvPr id="160" name="Picture 159">
          <a:extLst>
            <a:ext uri="{FF2B5EF4-FFF2-40B4-BE49-F238E27FC236}">
              <a16:creationId xmlns:a16="http://schemas.microsoft.com/office/drawing/2014/main" id="{B8626847-3D40-484F-9BB5-AC8510BA0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115</xdr:row>
      <xdr:rowOff>0</xdr:rowOff>
    </xdr:from>
    <xdr:ext cx="45720" cy="45720"/>
    <xdr:pic>
      <xdr:nvPicPr>
        <xdr:cNvPr id="161" name="Picture 160">
          <a:extLst>
            <a:ext uri="{FF2B5EF4-FFF2-40B4-BE49-F238E27FC236}">
              <a16:creationId xmlns:a16="http://schemas.microsoft.com/office/drawing/2014/main" id="{8984D86A-944E-4BC5-A82C-3BAB6A3E6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113</xdr:row>
      <xdr:rowOff>0</xdr:rowOff>
    </xdr:from>
    <xdr:ext cx="45720" cy="45720"/>
    <xdr:pic>
      <xdr:nvPicPr>
        <xdr:cNvPr id="162" name="Picture 161">
          <a:extLst>
            <a:ext uri="{FF2B5EF4-FFF2-40B4-BE49-F238E27FC236}">
              <a16:creationId xmlns:a16="http://schemas.microsoft.com/office/drawing/2014/main" id="{38DED8A5-EADC-4BC6-9051-E05EFD27C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115</xdr:row>
      <xdr:rowOff>0</xdr:rowOff>
    </xdr:from>
    <xdr:ext cx="45720" cy="45720"/>
    <xdr:pic>
      <xdr:nvPicPr>
        <xdr:cNvPr id="163" name="Picture 162">
          <a:extLst>
            <a:ext uri="{FF2B5EF4-FFF2-40B4-BE49-F238E27FC236}">
              <a16:creationId xmlns:a16="http://schemas.microsoft.com/office/drawing/2014/main" id="{74258EF7-D56B-405C-8876-52F7B8C833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115</xdr:row>
      <xdr:rowOff>0</xdr:rowOff>
    </xdr:from>
    <xdr:ext cx="45720" cy="45720"/>
    <xdr:pic>
      <xdr:nvPicPr>
        <xdr:cNvPr id="164" name="Picture 163">
          <a:extLst>
            <a:ext uri="{FF2B5EF4-FFF2-40B4-BE49-F238E27FC236}">
              <a16:creationId xmlns:a16="http://schemas.microsoft.com/office/drawing/2014/main" id="{285419FD-BEAF-4CD1-8216-40E23E5142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115</xdr:row>
      <xdr:rowOff>0</xdr:rowOff>
    </xdr:from>
    <xdr:ext cx="45720" cy="45720"/>
    <xdr:pic>
      <xdr:nvPicPr>
        <xdr:cNvPr id="165" name="Picture 164">
          <a:extLst>
            <a:ext uri="{FF2B5EF4-FFF2-40B4-BE49-F238E27FC236}">
              <a16:creationId xmlns:a16="http://schemas.microsoft.com/office/drawing/2014/main" id="{8461E49C-9EAA-415D-80B0-1AC5A8895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115</xdr:row>
      <xdr:rowOff>0</xdr:rowOff>
    </xdr:from>
    <xdr:ext cx="45720" cy="45720"/>
    <xdr:pic>
      <xdr:nvPicPr>
        <xdr:cNvPr id="166" name="Picture 165">
          <a:extLst>
            <a:ext uri="{FF2B5EF4-FFF2-40B4-BE49-F238E27FC236}">
              <a16:creationId xmlns:a16="http://schemas.microsoft.com/office/drawing/2014/main" id="{B604568B-4FE1-4A1D-B9B8-B3EED24FC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35</xdr:col>
      <xdr:colOff>0</xdr:colOff>
      <xdr:row>116</xdr:row>
      <xdr:rowOff>0</xdr:rowOff>
    </xdr:from>
    <xdr:ext cx="45720" cy="45720"/>
    <xdr:pic>
      <xdr:nvPicPr>
        <xdr:cNvPr id="167" name="Picture 166">
          <a:extLst>
            <a:ext uri="{FF2B5EF4-FFF2-40B4-BE49-F238E27FC236}">
              <a16:creationId xmlns:a16="http://schemas.microsoft.com/office/drawing/2014/main" id="{2029F78A-B22F-4A69-B600-9F0A354E7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6475" y="1390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35</xdr:col>
      <xdr:colOff>0</xdr:colOff>
      <xdr:row>120</xdr:row>
      <xdr:rowOff>0</xdr:rowOff>
    </xdr:from>
    <xdr:ext cx="45720" cy="45720"/>
    <xdr:pic>
      <xdr:nvPicPr>
        <xdr:cNvPr id="168" name="Picture 167">
          <a:extLst>
            <a:ext uri="{FF2B5EF4-FFF2-40B4-BE49-F238E27FC236}">
              <a16:creationId xmlns:a16="http://schemas.microsoft.com/office/drawing/2014/main" id="{9BCFF908-7D6E-4027-AF66-851D66CDC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6475" y="14668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123</xdr:row>
      <xdr:rowOff>0</xdr:rowOff>
    </xdr:from>
    <xdr:ext cx="45720" cy="45720"/>
    <xdr:pic>
      <xdr:nvPicPr>
        <xdr:cNvPr id="169" name="Picture 168">
          <a:extLst>
            <a:ext uri="{FF2B5EF4-FFF2-40B4-BE49-F238E27FC236}">
              <a16:creationId xmlns:a16="http://schemas.microsoft.com/office/drawing/2014/main" id="{CEB7924D-6195-4793-A605-0CA99221A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124</xdr:row>
      <xdr:rowOff>0</xdr:rowOff>
    </xdr:from>
    <xdr:ext cx="45720" cy="45720"/>
    <xdr:pic>
      <xdr:nvPicPr>
        <xdr:cNvPr id="170" name="Picture 169">
          <a:extLst>
            <a:ext uri="{FF2B5EF4-FFF2-40B4-BE49-F238E27FC236}">
              <a16:creationId xmlns:a16="http://schemas.microsoft.com/office/drawing/2014/main" id="{2ED92F10-2E93-45E7-94DB-5D7EADFC9A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430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119</xdr:row>
      <xdr:rowOff>0</xdr:rowOff>
    </xdr:from>
    <xdr:ext cx="45720" cy="45720"/>
    <xdr:pic>
      <xdr:nvPicPr>
        <xdr:cNvPr id="171" name="Picture 170">
          <a:extLst>
            <a:ext uri="{FF2B5EF4-FFF2-40B4-BE49-F238E27FC236}">
              <a16:creationId xmlns:a16="http://schemas.microsoft.com/office/drawing/2014/main" id="{9E82B535-AF16-496D-86F5-FE2D3410C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47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125</xdr:row>
      <xdr:rowOff>0</xdr:rowOff>
    </xdr:from>
    <xdr:ext cx="45720" cy="45720"/>
    <xdr:pic>
      <xdr:nvPicPr>
        <xdr:cNvPr id="172" name="Picture 171">
          <a:extLst>
            <a:ext uri="{FF2B5EF4-FFF2-40B4-BE49-F238E27FC236}">
              <a16:creationId xmlns:a16="http://schemas.microsoft.com/office/drawing/2014/main" id="{41146EB7-3BC4-4F55-8D1B-0041374C8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21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132</xdr:row>
      <xdr:rowOff>0</xdr:rowOff>
    </xdr:from>
    <xdr:ext cx="45720" cy="45720"/>
    <xdr:pic>
      <xdr:nvPicPr>
        <xdr:cNvPr id="173" name="Picture 172">
          <a:extLst>
            <a:ext uri="{FF2B5EF4-FFF2-40B4-BE49-F238E27FC236}">
              <a16:creationId xmlns:a16="http://schemas.microsoft.com/office/drawing/2014/main" id="{B5A8282F-1B82-468D-8CAE-E2B7D5B7C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954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125</xdr:row>
      <xdr:rowOff>0</xdr:rowOff>
    </xdr:from>
    <xdr:ext cx="45720" cy="45720"/>
    <xdr:pic>
      <xdr:nvPicPr>
        <xdr:cNvPr id="174" name="Picture 173">
          <a:extLst>
            <a:ext uri="{FF2B5EF4-FFF2-40B4-BE49-F238E27FC236}">
              <a16:creationId xmlns:a16="http://schemas.microsoft.com/office/drawing/2014/main" id="{DEDF3095-0B8F-4E3A-8450-E5C541918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21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125</xdr:row>
      <xdr:rowOff>0</xdr:rowOff>
    </xdr:from>
    <xdr:ext cx="45720" cy="45720"/>
    <xdr:pic>
      <xdr:nvPicPr>
        <xdr:cNvPr id="175" name="Picture 174">
          <a:extLst>
            <a:ext uri="{FF2B5EF4-FFF2-40B4-BE49-F238E27FC236}">
              <a16:creationId xmlns:a16="http://schemas.microsoft.com/office/drawing/2014/main" id="{A5B333F9-E19C-4AB3-B999-E407CBC08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21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121</xdr:row>
      <xdr:rowOff>0</xdr:rowOff>
    </xdr:from>
    <xdr:ext cx="45720" cy="45720"/>
    <xdr:pic>
      <xdr:nvPicPr>
        <xdr:cNvPr id="176" name="Picture 175">
          <a:extLst>
            <a:ext uri="{FF2B5EF4-FFF2-40B4-BE49-F238E27FC236}">
              <a16:creationId xmlns:a16="http://schemas.microsoft.com/office/drawing/2014/main" id="{3EE360FF-2E71-40E9-9846-5F30FF552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859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125</xdr:row>
      <xdr:rowOff>0</xdr:rowOff>
    </xdr:from>
    <xdr:ext cx="45720" cy="45720"/>
    <xdr:pic>
      <xdr:nvPicPr>
        <xdr:cNvPr id="177" name="Picture 176">
          <a:extLst>
            <a:ext uri="{FF2B5EF4-FFF2-40B4-BE49-F238E27FC236}">
              <a16:creationId xmlns:a16="http://schemas.microsoft.com/office/drawing/2014/main" id="{1CFE93CA-1D34-441B-92B8-C3124CE5D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21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122</xdr:row>
      <xdr:rowOff>0</xdr:rowOff>
    </xdr:from>
    <xdr:ext cx="45720" cy="45720"/>
    <xdr:pic>
      <xdr:nvPicPr>
        <xdr:cNvPr id="178" name="Picture 177">
          <a:extLst>
            <a:ext uri="{FF2B5EF4-FFF2-40B4-BE49-F238E27FC236}">
              <a16:creationId xmlns:a16="http://schemas.microsoft.com/office/drawing/2014/main" id="{834BEFD8-8027-4B65-A873-D10AD7A5C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049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120</xdr:row>
      <xdr:rowOff>0</xdr:rowOff>
    </xdr:from>
    <xdr:ext cx="45720" cy="45720"/>
    <xdr:pic>
      <xdr:nvPicPr>
        <xdr:cNvPr id="179" name="Picture 178">
          <a:extLst>
            <a:ext uri="{FF2B5EF4-FFF2-40B4-BE49-F238E27FC236}">
              <a16:creationId xmlns:a16="http://schemas.microsoft.com/office/drawing/2014/main" id="{9E50FE94-5385-4373-ACE6-49425EE87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668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266700</xdr:colOff>
      <xdr:row>118</xdr:row>
      <xdr:rowOff>157162</xdr:rowOff>
    </xdr:from>
    <xdr:to>
      <xdr:col>33</xdr:col>
      <xdr:colOff>571500</xdr:colOff>
      <xdr:row>133</xdr:row>
      <xdr:rowOff>42862</xdr:rowOff>
    </xdr:to>
    <xdr:graphicFrame macro="">
      <xdr:nvGraphicFramePr>
        <xdr:cNvPr id="180" name="Chart 179">
          <a:extLst>
            <a:ext uri="{FF2B5EF4-FFF2-40B4-BE49-F238E27FC236}">
              <a16:creationId xmlns:a16="http://schemas.microsoft.com/office/drawing/2014/main" id="{8AA70A75-66E8-461D-A6D3-F11F8FEC90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135</xdr:row>
      <xdr:rowOff>0</xdr:rowOff>
    </xdr:from>
    <xdr:ext cx="45720" cy="45720"/>
    <xdr:pic>
      <xdr:nvPicPr>
        <xdr:cNvPr id="181" name="Picture 180">
          <a:extLst>
            <a:ext uri="{FF2B5EF4-FFF2-40B4-BE49-F238E27FC236}">
              <a16:creationId xmlns:a16="http://schemas.microsoft.com/office/drawing/2014/main" id="{00A8DD74-D0E9-4F39-A60C-270A84965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135</xdr:row>
      <xdr:rowOff>0</xdr:rowOff>
    </xdr:from>
    <xdr:ext cx="45720" cy="45720"/>
    <xdr:pic>
      <xdr:nvPicPr>
        <xdr:cNvPr id="182" name="Picture 181">
          <a:extLst>
            <a:ext uri="{FF2B5EF4-FFF2-40B4-BE49-F238E27FC236}">
              <a16:creationId xmlns:a16="http://schemas.microsoft.com/office/drawing/2014/main" id="{E5D4EE88-9DC9-48FA-B942-00D834B85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135</xdr:row>
      <xdr:rowOff>0</xdr:rowOff>
    </xdr:from>
    <xdr:ext cx="45720" cy="45720"/>
    <xdr:pic>
      <xdr:nvPicPr>
        <xdr:cNvPr id="183" name="Picture 182">
          <a:extLst>
            <a:ext uri="{FF2B5EF4-FFF2-40B4-BE49-F238E27FC236}">
              <a16:creationId xmlns:a16="http://schemas.microsoft.com/office/drawing/2014/main" id="{1B64D2CC-7C67-4D58-B42B-8E3260CF5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135</xdr:row>
      <xdr:rowOff>0</xdr:rowOff>
    </xdr:from>
    <xdr:ext cx="45720" cy="45720"/>
    <xdr:pic>
      <xdr:nvPicPr>
        <xdr:cNvPr id="184" name="Picture 183">
          <a:extLst>
            <a:ext uri="{FF2B5EF4-FFF2-40B4-BE49-F238E27FC236}">
              <a16:creationId xmlns:a16="http://schemas.microsoft.com/office/drawing/2014/main" id="{88817AB0-B01D-43BD-8276-0056AE2D8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137</xdr:row>
      <xdr:rowOff>0</xdr:rowOff>
    </xdr:from>
    <xdr:ext cx="45720" cy="45720"/>
    <xdr:pic>
      <xdr:nvPicPr>
        <xdr:cNvPr id="185" name="Picture 184">
          <a:extLst>
            <a:ext uri="{FF2B5EF4-FFF2-40B4-BE49-F238E27FC236}">
              <a16:creationId xmlns:a16="http://schemas.microsoft.com/office/drawing/2014/main" id="{F4535FD3-156C-4CE4-96E5-C4B5FEB31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135</xdr:row>
      <xdr:rowOff>0</xdr:rowOff>
    </xdr:from>
    <xdr:ext cx="45720" cy="45720"/>
    <xdr:pic>
      <xdr:nvPicPr>
        <xdr:cNvPr id="186" name="Picture 185">
          <a:extLst>
            <a:ext uri="{FF2B5EF4-FFF2-40B4-BE49-F238E27FC236}">
              <a16:creationId xmlns:a16="http://schemas.microsoft.com/office/drawing/2014/main" id="{596CE3D7-D4B2-484A-92BD-D777A5807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137</xdr:row>
      <xdr:rowOff>0</xdr:rowOff>
    </xdr:from>
    <xdr:ext cx="45720" cy="45720"/>
    <xdr:pic>
      <xdr:nvPicPr>
        <xdr:cNvPr id="187" name="Picture 186">
          <a:extLst>
            <a:ext uri="{FF2B5EF4-FFF2-40B4-BE49-F238E27FC236}">
              <a16:creationId xmlns:a16="http://schemas.microsoft.com/office/drawing/2014/main" id="{8638E50F-857E-4481-A4B4-9F5B4660E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135</xdr:row>
      <xdr:rowOff>0</xdr:rowOff>
    </xdr:from>
    <xdr:ext cx="45720" cy="45720"/>
    <xdr:pic>
      <xdr:nvPicPr>
        <xdr:cNvPr id="188" name="Picture 187">
          <a:extLst>
            <a:ext uri="{FF2B5EF4-FFF2-40B4-BE49-F238E27FC236}">
              <a16:creationId xmlns:a16="http://schemas.microsoft.com/office/drawing/2014/main" id="{6CBAA90F-AF09-4045-A2CB-19C93D0B3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137</xdr:row>
      <xdr:rowOff>0</xdr:rowOff>
    </xdr:from>
    <xdr:ext cx="45720" cy="45720"/>
    <xdr:pic>
      <xdr:nvPicPr>
        <xdr:cNvPr id="189" name="Picture 188">
          <a:extLst>
            <a:ext uri="{FF2B5EF4-FFF2-40B4-BE49-F238E27FC236}">
              <a16:creationId xmlns:a16="http://schemas.microsoft.com/office/drawing/2014/main" id="{EA74DC9E-BD4B-4C21-A378-2587412E8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137</xdr:row>
      <xdr:rowOff>0</xdr:rowOff>
    </xdr:from>
    <xdr:ext cx="45720" cy="45720"/>
    <xdr:pic>
      <xdr:nvPicPr>
        <xdr:cNvPr id="190" name="Picture 189">
          <a:extLst>
            <a:ext uri="{FF2B5EF4-FFF2-40B4-BE49-F238E27FC236}">
              <a16:creationId xmlns:a16="http://schemas.microsoft.com/office/drawing/2014/main" id="{C6E6A15F-0516-4227-B615-25845310D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137</xdr:row>
      <xdr:rowOff>0</xdr:rowOff>
    </xdr:from>
    <xdr:ext cx="45720" cy="45720"/>
    <xdr:pic>
      <xdr:nvPicPr>
        <xdr:cNvPr id="191" name="Picture 190">
          <a:extLst>
            <a:ext uri="{FF2B5EF4-FFF2-40B4-BE49-F238E27FC236}">
              <a16:creationId xmlns:a16="http://schemas.microsoft.com/office/drawing/2014/main" id="{9833C241-C8B8-4A54-8FCB-C07B99B190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137</xdr:row>
      <xdr:rowOff>0</xdr:rowOff>
    </xdr:from>
    <xdr:ext cx="45720" cy="45720"/>
    <xdr:pic>
      <xdr:nvPicPr>
        <xdr:cNvPr id="192" name="Picture 191">
          <a:extLst>
            <a:ext uri="{FF2B5EF4-FFF2-40B4-BE49-F238E27FC236}">
              <a16:creationId xmlns:a16="http://schemas.microsoft.com/office/drawing/2014/main" id="{B346174C-D4B5-45C4-AF72-339FD4571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35</xdr:col>
      <xdr:colOff>0</xdr:colOff>
      <xdr:row>138</xdr:row>
      <xdr:rowOff>0</xdr:rowOff>
    </xdr:from>
    <xdr:ext cx="45720" cy="45720"/>
    <xdr:pic>
      <xdr:nvPicPr>
        <xdr:cNvPr id="193" name="Picture 192">
          <a:extLst>
            <a:ext uri="{FF2B5EF4-FFF2-40B4-BE49-F238E27FC236}">
              <a16:creationId xmlns:a16="http://schemas.microsoft.com/office/drawing/2014/main" id="{12B3F1EC-5CDA-4402-A762-BFEB6D59FE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6475" y="1390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35</xdr:col>
      <xdr:colOff>0</xdr:colOff>
      <xdr:row>142</xdr:row>
      <xdr:rowOff>0</xdr:rowOff>
    </xdr:from>
    <xdr:ext cx="45720" cy="45720"/>
    <xdr:pic>
      <xdr:nvPicPr>
        <xdr:cNvPr id="194" name="Picture 193">
          <a:extLst>
            <a:ext uri="{FF2B5EF4-FFF2-40B4-BE49-F238E27FC236}">
              <a16:creationId xmlns:a16="http://schemas.microsoft.com/office/drawing/2014/main" id="{17FA176D-8593-42E6-B109-53F7C57A37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6475" y="14668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145</xdr:row>
      <xdr:rowOff>0</xdr:rowOff>
    </xdr:from>
    <xdr:ext cx="45720" cy="45720"/>
    <xdr:pic>
      <xdr:nvPicPr>
        <xdr:cNvPr id="195" name="Picture 194">
          <a:extLst>
            <a:ext uri="{FF2B5EF4-FFF2-40B4-BE49-F238E27FC236}">
              <a16:creationId xmlns:a16="http://schemas.microsoft.com/office/drawing/2014/main" id="{37E5F79F-CEDF-45C9-BDFB-A7DDA98F79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146</xdr:row>
      <xdr:rowOff>0</xdr:rowOff>
    </xdr:from>
    <xdr:ext cx="45720" cy="45720"/>
    <xdr:pic>
      <xdr:nvPicPr>
        <xdr:cNvPr id="196" name="Picture 195">
          <a:extLst>
            <a:ext uri="{FF2B5EF4-FFF2-40B4-BE49-F238E27FC236}">
              <a16:creationId xmlns:a16="http://schemas.microsoft.com/office/drawing/2014/main" id="{A3AC9517-653F-44BC-B29E-4BF58171C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430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141</xdr:row>
      <xdr:rowOff>0</xdr:rowOff>
    </xdr:from>
    <xdr:ext cx="45720" cy="45720"/>
    <xdr:pic>
      <xdr:nvPicPr>
        <xdr:cNvPr id="197" name="Picture 196">
          <a:extLst>
            <a:ext uri="{FF2B5EF4-FFF2-40B4-BE49-F238E27FC236}">
              <a16:creationId xmlns:a16="http://schemas.microsoft.com/office/drawing/2014/main" id="{A834B7B0-6411-47BA-B754-AFAEF118F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47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147</xdr:row>
      <xdr:rowOff>0</xdr:rowOff>
    </xdr:from>
    <xdr:ext cx="45720" cy="45720"/>
    <xdr:pic>
      <xdr:nvPicPr>
        <xdr:cNvPr id="198" name="Picture 197">
          <a:extLst>
            <a:ext uri="{FF2B5EF4-FFF2-40B4-BE49-F238E27FC236}">
              <a16:creationId xmlns:a16="http://schemas.microsoft.com/office/drawing/2014/main" id="{B2E86CFA-706B-4C96-988D-9D1D6E047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21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154</xdr:row>
      <xdr:rowOff>0</xdr:rowOff>
    </xdr:from>
    <xdr:ext cx="45720" cy="45720"/>
    <xdr:pic>
      <xdr:nvPicPr>
        <xdr:cNvPr id="199" name="Picture 198">
          <a:extLst>
            <a:ext uri="{FF2B5EF4-FFF2-40B4-BE49-F238E27FC236}">
              <a16:creationId xmlns:a16="http://schemas.microsoft.com/office/drawing/2014/main" id="{8C610EA7-628D-4ECD-8538-D8CFCEAD0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954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147</xdr:row>
      <xdr:rowOff>0</xdr:rowOff>
    </xdr:from>
    <xdr:ext cx="45720" cy="45720"/>
    <xdr:pic>
      <xdr:nvPicPr>
        <xdr:cNvPr id="200" name="Picture 199">
          <a:extLst>
            <a:ext uri="{FF2B5EF4-FFF2-40B4-BE49-F238E27FC236}">
              <a16:creationId xmlns:a16="http://schemas.microsoft.com/office/drawing/2014/main" id="{C93D84E7-B0E4-4BDC-ACA0-69E7C990FD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21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147</xdr:row>
      <xdr:rowOff>0</xdr:rowOff>
    </xdr:from>
    <xdr:ext cx="45720" cy="45720"/>
    <xdr:pic>
      <xdr:nvPicPr>
        <xdr:cNvPr id="201" name="Picture 200">
          <a:extLst>
            <a:ext uri="{FF2B5EF4-FFF2-40B4-BE49-F238E27FC236}">
              <a16:creationId xmlns:a16="http://schemas.microsoft.com/office/drawing/2014/main" id="{362E5764-512E-4E3B-97AB-A82795AA40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21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143</xdr:row>
      <xdr:rowOff>0</xdr:rowOff>
    </xdr:from>
    <xdr:ext cx="45720" cy="45720"/>
    <xdr:pic>
      <xdr:nvPicPr>
        <xdr:cNvPr id="202" name="Picture 201">
          <a:extLst>
            <a:ext uri="{FF2B5EF4-FFF2-40B4-BE49-F238E27FC236}">
              <a16:creationId xmlns:a16="http://schemas.microsoft.com/office/drawing/2014/main" id="{0F97F218-8A99-4D76-BA4E-864FDEB639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859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147</xdr:row>
      <xdr:rowOff>0</xdr:rowOff>
    </xdr:from>
    <xdr:ext cx="45720" cy="45720"/>
    <xdr:pic>
      <xdr:nvPicPr>
        <xdr:cNvPr id="203" name="Picture 202">
          <a:extLst>
            <a:ext uri="{FF2B5EF4-FFF2-40B4-BE49-F238E27FC236}">
              <a16:creationId xmlns:a16="http://schemas.microsoft.com/office/drawing/2014/main" id="{30D7AA56-E90C-4381-BE50-96D8B0319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21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144</xdr:row>
      <xdr:rowOff>0</xdr:rowOff>
    </xdr:from>
    <xdr:ext cx="45720" cy="45720"/>
    <xdr:pic>
      <xdr:nvPicPr>
        <xdr:cNvPr id="204" name="Picture 203">
          <a:extLst>
            <a:ext uri="{FF2B5EF4-FFF2-40B4-BE49-F238E27FC236}">
              <a16:creationId xmlns:a16="http://schemas.microsoft.com/office/drawing/2014/main" id="{45F1B038-A4C7-4614-B340-30D063A78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049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142</xdr:row>
      <xdr:rowOff>0</xdr:rowOff>
    </xdr:from>
    <xdr:ext cx="45720" cy="45720"/>
    <xdr:pic>
      <xdr:nvPicPr>
        <xdr:cNvPr id="205" name="Picture 204">
          <a:extLst>
            <a:ext uri="{FF2B5EF4-FFF2-40B4-BE49-F238E27FC236}">
              <a16:creationId xmlns:a16="http://schemas.microsoft.com/office/drawing/2014/main" id="{69903BCA-12A6-466A-B2AC-016309DE2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668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266700</xdr:colOff>
      <xdr:row>140</xdr:row>
      <xdr:rowOff>157162</xdr:rowOff>
    </xdr:from>
    <xdr:to>
      <xdr:col>33</xdr:col>
      <xdr:colOff>571500</xdr:colOff>
      <xdr:row>155</xdr:row>
      <xdr:rowOff>42862</xdr:rowOff>
    </xdr:to>
    <xdr:graphicFrame macro="">
      <xdr:nvGraphicFramePr>
        <xdr:cNvPr id="206" name="Chart 205">
          <a:extLst>
            <a:ext uri="{FF2B5EF4-FFF2-40B4-BE49-F238E27FC236}">
              <a16:creationId xmlns:a16="http://schemas.microsoft.com/office/drawing/2014/main" id="{21B90380-605E-4A37-98D7-20BF5C6C31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0</xdr:col>
      <xdr:colOff>0</xdr:colOff>
      <xdr:row>157</xdr:row>
      <xdr:rowOff>0</xdr:rowOff>
    </xdr:from>
    <xdr:ext cx="45720" cy="45720"/>
    <xdr:pic>
      <xdr:nvPicPr>
        <xdr:cNvPr id="207" name="Picture 206">
          <a:extLst>
            <a:ext uri="{FF2B5EF4-FFF2-40B4-BE49-F238E27FC236}">
              <a16:creationId xmlns:a16="http://schemas.microsoft.com/office/drawing/2014/main" id="{0DBA6E99-66D7-41A3-AD5D-4ED43BE81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157</xdr:row>
      <xdr:rowOff>0</xdr:rowOff>
    </xdr:from>
    <xdr:ext cx="45720" cy="45720"/>
    <xdr:pic>
      <xdr:nvPicPr>
        <xdr:cNvPr id="208" name="Picture 207">
          <a:extLst>
            <a:ext uri="{FF2B5EF4-FFF2-40B4-BE49-F238E27FC236}">
              <a16:creationId xmlns:a16="http://schemas.microsoft.com/office/drawing/2014/main" id="{716CE51E-70F7-4418-BA38-BD40DC6660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157</xdr:row>
      <xdr:rowOff>0</xdr:rowOff>
    </xdr:from>
    <xdr:ext cx="45720" cy="45720"/>
    <xdr:pic>
      <xdr:nvPicPr>
        <xdr:cNvPr id="209" name="Picture 208">
          <a:extLst>
            <a:ext uri="{FF2B5EF4-FFF2-40B4-BE49-F238E27FC236}">
              <a16:creationId xmlns:a16="http://schemas.microsoft.com/office/drawing/2014/main" id="{A0FBCE1B-004F-41EA-A053-E50B58F79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157</xdr:row>
      <xdr:rowOff>0</xdr:rowOff>
    </xdr:from>
    <xdr:ext cx="45720" cy="45720"/>
    <xdr:pic>
      <xdr:nvPicPr>
        <xdr:cNvPr id="210" name="Picture 209">
          <a:extLst>
            <a:ext uri="{FF2B5EF4-FFF2-40B4-BE49-F238E27FC236}">
              <a16:creationId xmlns:a16="http://schemas.microsoft.com/office/drawing/2014/main" id="{6EC3F8C0-5774-425E-9CB8-A7F48F805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159</xdr:row>
      <xdr:rowOff>0</xdr:rowOff>
    </xdr:from>
    <xdr:ext cx="45720" cy="45720"/>
    <xdr:pic>
      <xdr:nvPicPr>
        <xdr:cNvPr id="211" name="Picture 210">
          <a:extLst>
            <a:ext uri="{FF2B5EF4-FFF2-40B4-BE49-F238E27FC236}">
              <a16:creationId xmlns:a16="http://schemas.microsoft.com/office/drawing/2014/main" id="{53C52129-4349-4528-8214-A7F452734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157</xdr:row>
      <xdr:rowOff>0</xdr:rowOff>
    </xdr:from>
    <xdr:ext cx="45720" cy="45720"/>
    <xdr:pic>
      <xdr:nvPicPr>
        <xdr:cNvPr id="212" name="Picture 211">
          <a:extLst>
            <a:ext uri="{FF2B5EF4-FFF2-40B4-BE49-F238E27FC236}">
              <a16:creationId xmlns:a16="http://schemas.microsoft.com/office/drawing/2014/main" id="{2A08CDEF-930E-451C-87B8-51D3EC48B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159</xdr:row>
      <xdr:rowOff>0</xdr:rowOff>
    </xdr:from>
    <xdr:ext cx="45720" cy="45720"/>
    <xdr:pic>
      <xdr:nvPicPr>
        <xdr:cNvPr id="213" name="Picture 212">
          <a:extLst>
            <a:ext uri="{FF2B5EF4-FFF2-40B4-BE49-F238E27FC236}">
              <a16:creationId xmlns:a16="http://schemas.microsoft.com/office/drawing/2014/main" id="{9D809B66-EB1F-4447-81BB-AC732732C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157</xdr:row>
      <xdr:rowOff>0</xdr:rowOff>
    </xdr:from>
    <xdr:ext cx="45720" cy="45720"/>
    <xdr:pic>
      <xdr:nvPicPr>
        <xdr:cNvPr id="214" name="Picture 213">
          <a:extLst>
            <a:ext uri="{FF2B5EF4-FFF2-40B4-BE49-F238E27FC236}">
              <a16:creationId xmlns:a16="http://schemas.microsoft.com/office/drawing/2014/main" id="{CB8F098A-56D0-4D02-B72C-4ABBCD892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159</xdr:row>
      <xdr:rowOff>0</xdr:rowOff>
    </xdr:from>
    <xdr:ext cx="45720" cy="45720"/>
    <xdr:pic>
      <xdr:nvPicPr>
        <xdr:cNvPr id="215" name="Picture 214">
          <a:extLst>
            <a:ext uri="{FF2B5EF4-FFF2-40B4-BE49-F238E27FC236}">
              <a16:creationId xmlns:a16="http://schemas.microsoft.com/office/drawing/2014/main" id="{A5B09DAE-913A-44DF-B67F-943F06796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159</xdr:row>
      <xdr:rowOff>0</xdr:rowOff>
    </xdr:from>
    <xdr:ext cx="45720" cy="45720"/>
    <xdr:pic>
      <xdr:nvPicPr>
        <xdr:cNvPr id="216" name="Picture 215">
          <a:extLst>
            <a:ext uri="{FF2B5EF4-FFF2-40B4-BE49-F238E27FC236}">
              <a16:creationId xmlns:a16="http://schemas.microsoft.com/office/drawing/2014/main" id="{9DAFA494-784D-48C6-91C5-DB4A17B79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159</xdr:row>
      <xdr:rowOff>0</xdr:rowOff>
    </xdr:from>
    <xdr:ext cx="45720" cy="45720"/>
    <xdr:pic>
      <xdr:nvPicPr>
        <xdr:cNvPr id="217" name="Picture 216">
          <a:extLst>
            <a:ext uri="{FF2B5EF4-FFF2-40B4-BE49-F238E27FC236}">
              <a16:creationId xmlns:a16="http://schemas.microsoft.com/office/drawing/2014/main" id="{4116DDF5-7F03-4F9E-ADD9-FA7BF5D6E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159</xdr:row>
      <xdr:rowOff>0</xdr:rowOff>
    </xdr:from>
    <xdr:ext cx="45720" cy="45720"/>
    <xdr:pic>
      <xdr:nvPicPr>
        <xdr:cNvPr id="218" name="Picture 217">
          <a:extLst>
            <a:ext uri="{FF2B5EF4-FFF2-40B4-BE49-F238E27FC236}">
              <a16:creationId xmlns:a16="http://schemas.microsoft.com/office/drawing/2014/main" id="{E22AA51C-FC7C-4C8C-918D-11A35C4BB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35</xdr:col>
      <xdr:colOff>0</xdr:colOff>
      <xdr:row>160</xdr:row>
      <xdr:rowOff>0</xdr:rowOff>
    </xdr:from>
    <xdr:ext cx="45720" cy="45720"/>
    <xdr:pic>
      <xdr:nvPicPr>
        <xdr:cNvPr id="219" name="Picture 218">
          <a:extLst>
            <a:ext uri="{FF2B5EF4-FFF2-40B4-BE49-F238E27FC236}">
              <a16:creationId xmlns:a16="http://schemas.microsoft.com/office/drawing/2014/main" id="{793352A0-CE17-482E-A7A1-DAF98CC488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6475" y="1390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35</xdr:col>
      <xdr:colOff>0</xdr:colOff>
      <xdr:row>164</xdr:row>
      <xdr:rowOff>0</xdr:rowOff>
    </xdr:from>
    <xdr:ext cx="45720" cy="45720"/>
    <xdr:pic>
      <xdr:nvPicPr>
        <xdr:cNvPr id="220" name="Picture 219">
          <a:extLst>
            <a:ext uri="{FF2B5EF4-FFF2-40B4-BE49-F238E27FC236}">
              <a16:creationId xmlns:a16="http://schemas.microsoft.com/office/drawing/2014/main" id="{16CF25EA-581F-42DF-BDC3-5A4FB463F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6475" y="14668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167</xdr:row>
      <xdr:rowOff>0</xdr:rowOff>
    </xdr:from>
    <xdr:ext cx="45720" cy="45720"/>
    <xdr:pic>
      <xdr:nvPicPr>
        <xdr:cNvPr id="221" name="Picture 220">
          <a:extLst>
            <a:ext uri="{FF2B5EF4-FFF2-40B4-BE49-F238E27FC236}">
              <a16:creationId xmlns:a16="http://schemas.microsoft.com/office/drawing/2014/main" id="{22A4C0F2-4C3A-408A-AE1B-256391691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168</xdr:row>
      <xdr:rowOff>0</xdr:rowOff>
    </xdr:from>
    <xdr:ext cx="45720" cy="45720"/>
    <xdr:pic>
      <xdr:nvPicPr>
        <xdr:cNvPr id="222" name="Picture 221">
          <a:extLst>
            <a:ext uri="{FF2B5EF4-FFF2-40B4-BE49-F238E27FC236}">
              <a16:creationId xmlns:a16="http://schemas.microsoft.com/office/drawing/2014/main" id="{A89B7625-303F-4303-8283-EB9A8335FB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430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163</xdr:row>
      <xdr:rowOff>0</xdr:rowOff>
    </xdr:from>
    <xdr:ext cx="45720" cy="45720"/>
    <xdr:pic>
      <xdr:nvPicPr>
        <xdr:cNvPr id="223" name="Picture 222">
          <a:extLst>
            <a:ext uri="{FF2B5EF4-FFF2-40B4-BE49-F238E27FC236}">
              <a16:creationId xmlns:a16="http://schemas.microsoft.com/office/drawing/2014/main" id="{5BE68FCC-D911-400F-A611-28DF8CC76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47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169</xdr:row>
      <xdr:rowOff>0</xdr:rowOff>
    </xdr:from>
    <xdr:ext cx="45720" cy="45720"/>
    <xdr:pic>
      <xdr:nvPicPr>
        <xdr:cNvPr id="224" name="Picture 223">
          <a:extLst>
            <a:ext uri="{FF2B5EF4-FFF2-40B4-BE49-F238E27FC236}">
              <a16:creationId xmlns:a16="http://schemas.microsoft.com/office/drawing/2014/main" id="{4DE9AD9A-F4F7-46DE-9138-59773F5B5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21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176</xdr:row>
      <xdr:rowOff>0</xdr:rowOff>
    </xdr:from>
    <xdr:ext cx="45720" cy="45720"/>
    <xdr:pic>
      <xdr:nvPicPr>
        <xdr:cNvPr id="225" name="Picture 224">
          <a:extLst>
            <a:ext uri="{FF2B5EF4-FFF2-40B4-BE49-F238E27FC236}">
              <a16:creationId xmlns:a16="http://schemas.microsoft.com/office/drawing/2014/main" id="{671ACCC6-ECD3-4451-A3FE-6FF1BECBF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954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169</xdr:row>
      <xdr:rowOff>0</xdr:rowOff>
    </xdr:from>
    <xdr:ext cx="45720" cy="45720"/>
    <xdr:pic>
      <xdr:nvPicPr>
        <xdr:cNvPr id="226" name="Picture 225">
          <a:extLst>
            <a:ext uri="{FF2B5EF4-FFF2-40B4-BE49-F238E27FC236}">
              <a16:creationId xmlns:a16="http://schemas.microsoft.com/office/drawing/2014/main" id="{C05F1509-9453-4F26-9531-EDD727C23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21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169</xdr:row>
      <xdr:rowOff>0</xdr:rowOff>
    </xdr:from>
    <xdr:ext cx="45720" cy="45720"/>
    <xdr:pic>
      <xdr:nvPicPr>
        <xdr:cNvPr id="227" name="Picture 226">
          <a:extLst>
            <a:ext uri="{FF2B5EF4-FFF2-40B4-BE49-F238E27FC236}">
              <a16:creationId xmlns:a16="http://schemas.microsoft.com/office/drawing/2014/main" id="{5AD9BEE4-3F92-440A-9764-F48DF15E8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21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165</xdr:row>
      <xdr:rowOff>0</xdr:rowOff>
    </xdr:from>
    <xdr:ext cx="45720" cy="45720"/>
    <xdr:pic>
      <xdr:nvPicPr>
        <xdr:cNvPr id="228" name="Picture 227">
          <a:extLst>
            <a:ext uri="{FF2B5EF4-FFF2-40B4-BE49-F238E27FC236}">
              <a16:creationId xmlns:a16="http://schemas.microsoft.com/office/drawing/2014/main" id="{7D98F466-1926-4055-A6A9-D892D96904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859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169</xdr:row>
      <xdr:rowOff>0</xdr:rowOff>
    </xdr:from>
    <xdr:ext cx="45720" cy="45720"/>
    <xdr:pic>
      <xdr:nvPicPr>
        <xdr:cNvPr id="229" name="Picture 228">
          <a:extLst>
            <a:ext uri="{FF2B5EF4-FFF2-40B4-BE49-F238E27FC236}">
              <a16:creationId xmlns:a16="http://schemas.microsoft.com/office/drawing/2014/main" id="{F1DFBEC2-AB85-485A-B464-EB29AC11D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21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166</xdr:row>
      <xdr:rowOff>0</xdr:rowOff>
    </xdr:from>
    <xdr:ext cx="45720" cy="45720"/>
    <xdr:pic>
      <xdr:nvPicPr>
        <xdr:cNvPr id="230" name="Picture 229">
          <a:extLst>
            <a:ext uri="{FF2B5EF4-FFF2-40B4-BE49-F238E27FC236}">
              <a16:creationId xmlns:a16="http://schemas.microsoft.com/office/drawing/2014/main" id="{D8AD6C65-A988-4A5C-81FF-BC6170CEE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049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164</xdr:row>
      <xdr:rowOff>0</xdr:rowOff>
    </xdr:from>
    <xdr:ext cx="45720" cy="45720"/>
    <xdr:pic>
      <xdr:nvPicPr>
        <xdr:cNvPr id="231" name="Picture 230">
          <a:extLst>
            <a:ext uri="{FF2B5EF4-FFF2-40B4-BE49-F238E27FC236}">
              <a16:creationId xmlns:a16="http://schemas.microsoft.com/office/drawing/2014/main" id="{8F4F05C6-156A-4E3F-9E5C-54FDF2CCD4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668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266700</xdr:colOff>
      <xdr:row>162</xdr:row>
      <xdr:rowOff>157162</xdr:rowOff>
    </xdr:from>
    <xdr:to>
      <xdr:col>33</xdr:col>
      <xdr:colOff>571500</xdr:colOff>
      <xdr:row>177</xdr:row>
      <xdr:rowOff>42862</xdr:rowOff>
    </xdr:to>
    <xdr:graphicFrame macro="">
      <xdr:nvGraphicFramePr>
        <xdr:cNvPr id="232" name="Chart 231">
          <a:extLst>
            <a:ext uri="{FF2B5EF4-FFF2-40B4-BE49-F238E27FC236}">
              <a16:creationId xmlns:a16="http://schemas.microsoft.com/office/drawing/2014/main" id="{04E9785D-AFBF-4E0D-93A4-86281F5E26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oneCellAnchor>
    <xdr:from>
      <xdr:col>0</xdr:col>
      <xdr:colOff>0</xdr:colOff>
      <xdr:row>179</xdr:row>
      <xdr:rowOff>0</xdr:rowOff>
    </xdr:from>
    <xdr:ext cx="45720" cy="45720"/>
    <xdr:pic>
      <xdr:nvPicPr>
        <xdr:cNvPr id="233" name="Picture 232">
          <a:extLst>
            <a:ext uri="{FF2B5EF4-FFF2-40B4-BE49-F238E27FC236}">
              <a16:creationId xmlns:a16="http://schemas.microsoft.com/office/drawing/2014/main" id="{324125AA-A336-4132-B959-52846A918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179</xdr:row>
      <xdr:rowOff>0</xdr:rowOff>
    </xdr:from>
    <xdr:ext cx="45720" cy="45720"/>
    <xdr:pic>
      <xdr:nvPicPr>
        <xdr:cNvPr id="234" name="Picture 233">
          <a:extLst>
            <a:ext uri="{FF2B5EF4-FFF2-40B4-BE49-F238E27FC236}">
              <a16:creationId xmlns:a16="http://schemas.microsoft.com/office/drawing/2014/main" id="{A388D012-E590-4570-806F-B25C19FC4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179</xdr:row>
      <xdr:rowOff>0</xdr:rowOff>
    </xdr:from>
    <xdr:ext cx="45720" cy="45720"/>
    <xdr:pic>
      <xdr:nvPicPr>
        <xdr:cNvPr id="235" name="Picture 234">
          <a:extLst>
            <a:ext uri="{FF2B5EF4-FFF2-40B4-BE49-F238E27FC236}">
              <a16:creationId xmlns:a16="http://schemas.microsoft.com/office/drawing/2014/main" id="{DBD6D7DA-3E99-4E51-A99A-34E778675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179</xdr:row>
      <xdr:rowOff>0</xdr:rowOff>
    </xdr:from>
    <xdr:ext cx="45720" cy="45720"/>
    <xdr:pic>
      <xdr:nvPicPr>
        <xdr:cNvPr id="236" name="Picture 235">
          <a:extLst>
            <a:ext uri="{FF2B5EF4-FFF2-40B4-BE49-F238E27FC236}">
              <a16:creationId xmlns:a16="http://schemas.microsoft.com/office/drawing/2014/main" id="{76BBD056-FF6C-4478-8AC7-240C108AA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181</xdr:row>
      <xdr:rowOff>0</xdr:rowOff>
    </xdr:from>
    <xdr:ext cx="45720" cy="45720"/>
    <xdr:pic>
      <xdr:nvPicPr>
        <xdr:cNvPr id="237" name="Picture 236">
          <a:extLst>
            <a:ext uri="{FF2B5EF4-FFF2-40B4-BE49-F238E27FC236}">
              <a16:creationId xmlns:a16="http://schemas.microsoft.com/office/drawing/2014/main" id="{71C8278B-9A54-4E0D-B7C3-0D33F78E4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179</xdr:row>
      <xdr:rowOff>0</xdr:rowOff>
    </xdr:from>
    <xdr:ext cx="45720" cy="45720"/>
    <xdr:pic>
      <xdr:nvPicPr>
        <xdr:cNvPr id="238" name="Picture 237">
          <a:extLst>
            <a:ext uri="{FF2B5EF4-FFF2-40B4-BE49-F238E27FC236}">
              <a16:creationId xmlns:a16="http://schemas.microsoft.com/office/drawing/2014/main" id="{B8BC6118-359B-4675-8856-F34890306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181</xdr:row>
      <xdr:rowOff>0</xdr:rowOff>
    </xdr:from>
    <xdr:ext cx="45720" cy="45720"/>
    <xdr:pic>
      <xdr:nvPicPr>
        <xdr:cNvPr id="239" name="Picture 238">
          <a:extLst>
            <a:ext uri="{FF2B5EF4-FFF2-40B4-BE49-F238E27FC236}">
              <a16:creationId xmlns:a16="http://schemas.microsoft.com/office/drawing/2014/main" id="{1BF8BA46-8C61-4AC6-905E-15C8A4D30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179</xdr:row>
      <xdr:rowOff>0</xdr:rowOff>
    </xdr:from>
    <xdr:ext cx="45720" cy="45720"/>
    <xdr:pic>
      <xdr:nvPicPr>
        <xdr:cNvPr id="240" name="Picture 239">
          <a:extLst>
            <a:ext uri="{FF2B5EF4-FFF2-40B4-BE49-F238E27FC236}">
              <a16:creationId xmlns:a16="http://schemas.microsoft.com/office/drawing/2014/main" id="{FFEC9F39-53F8-4FEA-A6C0-9FCC865C4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181</xdr:row>
      <xdr:rowOff>0</xdr:rowOff>
    </xdr:from>
    <xdr:ext cx="45720" cy="45720"/>
    <xdr:pic>
      <xdr:nvPicPr>
        <xdr:cNvPr id="241" name="Picture 240">
          <a:extLst>
            <a:ext uri="{FF2B5EF4-FFF2-40B4-BE49-F238E27FC236}">
              <a16:creationId xmlns:a16="http://schemas.microsoft.com/office/drawing/2014/main" id="{5DEA73EC-DAD5-417B-8B4A-DC882BB0F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181</xdr:row>
      <xdr:rowOff>0</xdr:rowOff>
    </xdr:from>
    <xdr:ext cx="45720" cy="45720"/>
    <xdr:pic>
      <xdr:nvPicPr>
        <xdr:cNvPr id="242" name="Picture 241">
          <a:extLst>
            <a:ext uri="{FF2B5EF4-FFF2-40B4-BE49-F238E27FC236}">
              <a16:creationId xmlns:a16="http://schemas.microsoft.com/office/drawing/2014/main" id="{00B0E449-BEFC-4A0A-99D4-E7C87E4CE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181</xdr:row>
      <xdr:rowOff>0</xdr:rowOff>
    </xdr:from>
    <xdr:ext cx="45720" cy="45720"/>
    <xdr:pic>
      <xdr:nvPicPr>
        <xdr:cNvPr id="243" name="Picture 242">
          <a:extLst>
            <a:ext uri="{FF2B5EF4-FFF2-40B4-BE49-F238E27FC236}">
              <a16:creationId xmlns:a16="http://schemas.microsoft.com/office/drawing/2014/main" id="{7AADDD7E-AA87-4A26-B213-0BB21DADA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181</xdr:row>
      <xdr:rowOff>0</xdr:rowOff>
    </xdr:from>
    <xdr:ext cx="45720" cy="45720"/>
    <xdr:pic>
      <xdr:nvPicPr>
        <xdr:cNvPr id="244" name="Picture 243">
          <a:extLst>
            <a:ext uri="{FF2B5EF4-FFF2-40B4-BE49-F238E27FC236}">
              <a16:creationId xmlns:a16="http://schemas.microsoft.com/office/drawing/2014/main" id="{056D4F83-1159-411E-BA4E-0BA130B45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35</xdr:col>
      <xdr:colOff>0</xdr:colOff>
      <xdr:row>182</xdr:row>
      <xdr:rowOff>0</xdr:rowOff>
    </xdr:from>
    <xdr:ext cx="45720" cy="45720"/>
    <xdr:pic>
      <xdr:nvPicPr>
        <xdr:cNvPr id="245" name="Picture 244">
          <a:extLst>
            <a:ext uri="{FF2B5EF4-FFF2-40B4-BE49-F238E27FC236}">
              <a16:creationId xmlns:a16="http://schemas.microsoft.com/office/drawing/2014/main" id="{6464B0A1-B7D1-4892-8ABD-5E3F5AE45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6475" y="13906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35</xdr:col>
      <xdr:colOff>0</xdr:colOff>
      <xdr:row>186</xdr:row>
      <xdr:rowOff>0</xdr:rowOff>
    </xdr:from>
    <xdr:ext cx="45720" cy="45720"/>
    <xdr:pic>
      <xdr:nvPicPr>
        <xdr:cNvPr id="246" name="Picture 245">
          <a:extLst>
            <a:ext uri="{FF2B5EF4-FFF2-40B4-BE49-F238E27FC236}">
              <a16:creationId xmlns:a16="http://schemas.microsoft.com/office/drawing/2014/main" id="{35586A14-727E-4B60-A6A4-773D82E29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6475" y="14668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189</xdr:row>
      <xdr:rowOff>0</xdr:rowOff>
    </xdr:from>
    <xdr:ext cx="45720" cy="45720"/>
    <xdr:pic>
      <xdr:nvPicPr>
        <xdr:cNvPr id="247" name="Picture 246">
          <a:extLst>
            <a:ext uri="{FF2B5EF4-FFF2-40B4-BE49-F238E27FC236}">
              <a16:creationId xmlns:a16="http://schemas.microsoft.com/office/drawing/2014/main" id="{C5C5E3F3-993E-4EAF-90B7-E013621DF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190</xdr:row>
      <xdr:rowOff>0</xdr:rowOff>
    </xdr:from>
    <xdr:ext cx="45720" cy="45720"/>
    <xdr:pic>
      <xdr:nvPicPr>
        <xdr:cNvPr id="248" name="Picture 247">
          <a:extLst>
            <a:ext uri="{FF2B5EF4-FFF2-40B4-BE49-F238E27FC236}">
              <a16:creationId xmlns:a16="http://schemas.microsoft.com/office/drawing/2014/main" id="{4E14C1FA-5C9E-4EA6-805F-0E7041F43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430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185</xdr:row>
      <xdr:rowOff>0</xdr:rowOff>
    </xdr:from>
    <xdr:ext cx="45720" cy="45720"/>
    <xdr:pic>
      <xdr:nvPicPr>
        <xdr:cNvPr id="249" name="Picture 248">
          <a:extLst>
            <a:ext uri="{FF2B5EF4-FFF2-40B4-BE49-F238E27FC236}">
              <a16:creationId xmlns:a16="http://schemas.microsoft.com/office/drawing/2014/main" id="{FE08E32A-5C95-4AAB-A032-1169AB1AF7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478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191</xdr:row>
      <xdr:rowOff>0</xdr:rowOff>
    </xdr:from>
    <xdr:ext cx="45720" cy="45720"/>
    <xdr:pic>
      <xdr:nvPicPr>
        <xdr:cNvPr id="250" name="Picture 249">
          <a:extLst>
            <a:ext uri="{FF2B5EF4-FFF2-40B4-BE49-F238E27FC236}">
              <a16:creationId xmlns:a16="http://schemas.microsoft.com/office/drawing/2014/main" id="{E2480573-151E-4394-AD6C-48917E6A8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21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198</xdr:row>
      <xdr:rowOff>0</xdr:rowOff>
    </xdr:from>
    <xdr:ext cx="45720" cy="45720"/>
    <xdr:pic>
      <xdr:nvPicPr>
        <xdr:cNvPr id="251" name="Picture 250">
          <a:extLst>
            <a:ext uri="{FF2B5EF4-FFF2-40B4-BE49-F238E27FC236}">
              <a16:creationId xmlns:a16="http://schemas.microsoft.com/office/drawing/2014/main" id="{3D4B0A89-27A2-4DA2-821A-78FDAA330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954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191</xdr:row>
      <xdr:rowOff>0</xdr:rowOff>
    </xdr:from>
    <xdr:ext cx="45720" cy="45720"/>
    <xdr:pic>
      <xdr:nvPicPr>
        <xdr:cNvPr id="252" name="Picture 251">
          <a:extLst>
            <a:ext uri="{FF2B5EF4-FFF2-40B4-BE49-F238E27FC236}">
              <a16:creationId xmlns:a16="http://schemas.microsoft.com/office/drawing/2014/main" id="{A5552682-D63C-4B13-9CC0-AB444358C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21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191</xdr:row>
      <xdr:rowOff>0</xdr:rowOff>
    </xdr:from>
    <xdr:ext cx="45720" cy="45720"/>
    <xdr:pic>
      <xdr:nvPicPr>
        <xdr:cNvPr id="253" name="Picture 252">
          <a:extLst>
            <a:ext uri="{FF2B5EF4-FFF2-40B4-BE49-F238E27FC236}">
              <a16:creationId xmlns:a16="http://schemas.microsoft.com/office/drawing/2014/main" id="{2A2A84CB-93B0-4A30-9BE6-78D25E148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21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187</xdr:row>
      <xdr:rowOff>0</xdr:rowOff>
    </xdr:from>
    <xdr:ext cx="45720" cy="45720"/>
    <xdr:pic>
      <xdr:nvPicPr>
        <xdr:cNvPr id="254" name="Picture 253">
          <a:extLst>
            <a:ext uri="{FF2B5EF4-FFF2-40B4-BE49-F238E27FC236}">
              <a16:creationId xmlns:a16="http://schemas.microsoft.com/office/drawing/2014/main" id="{4E2CD17A-2DED-4D1D-8309-1D917DB30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859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191</xdr:row>
      <xdr:rowOff>0</xdr:rowOff>
    </xdr:from>
    <xdr:ext cx="45720" cy="45720"/>
    <xdr:pic>
      <xdr:nvPicPr>
        <xdr:cNvPr id="255" name="Picture 254">
          <a:extLst>
            <a:ext uri="{FF2B5EF4-FFF2-40B4-BE49-F238E27FC236}">
              <a16:creationId xmlns:a16="http://schemas.microsoft.com/office/drawing/2014/main" id="{65074BE7-4151-4964-86B3-E5BC15C11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210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188</xdr:row>
      <xdr:rowOff>0</xdr:rowOff>
    </xdr:from>
    <xdr:ext cx="45720" cy="45720"/>
    <xdr:pic>
      <xdr:nvPicPr>
        <xdr:cNvPr id="256" name="Picture 255">
          <a:extLst>
            <a:ext uri="{FF2B5EF4-FFF2-40B4-BE49-F238E27FC236}">
              <a16:creationId xmlns:a16="http://schemas.microsoft.com/office/drawing/2014/main" id="{708FDF4C-4EB3-4B6C-8F92-561EB6CB2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049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186</xdr:row>
      <xdr:rowOff>0</xdr:rowOff>
    </xdr:from>
    <xdr:ext cx="45720" cy="45720"/>
    <xdr:pic>
      <xdr:nvPicPr>
        <xdr:cNvPr id="257" name="Picture 256">
          <a:extLst>
            <a:ext uri="{FF2B5EF4-FFF2-40B4-BE49-F238E27FC236}">
              <a16:creationId xmlns:a16="http://schemas.microsoft.com/office/drawing/2014/main" id="{FA366861-78D1-4A89-A67F-94AA49FF4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668500"/>
          <a:ext cx="45720" cy="457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266700</xdr:colOff>
      <xdr:row>184</xdr:row>
      <xdr:rowOff>157162</xdr:rowOff>
    </xdr:from>
    <xdr:to>
      <xdr:col>33</xdr:col>
      <xdr:colOff>571500</xdr:colOff>
      <xdr:row>199</xdr:row>
      <xdr:rowOff>42862</xdr:rowOff>
    </xdr:to>
    <xdr:graphicFrame macro="">
      <xdr:nvGraphicFramePr>
        <xdr:cNvPr id="258" name="Chart 257">
          <a:extLst>
            <a:ext uri="{FF2B5EF4-FFF2-40B4-BE49-F238E27FC236}">
              <a16:creationId xmlns:a16="http://schemas.microsoft.com/office/drawing/2014/main" id="{B996FEFC-5836-41FF-8677-37B711B878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22411</xdr:colOff>
      <xdr:row>54</xdr:row>
      <xdr:rowOff>12326</xdr:rowOff>
    </xdr:from>
    <xdr:to>
      <xdr:col>8</xdr:col>
      <xdr:colOff>1126189</xdr:colOff>
      <xdr:row>68</xdr:row>
      <xdr:rowOff>88526</xdr:rowOff>
    </xdr:to>
    <xdr:graphicFrame macro="">
      <xdr:nvGraphicFramePr>
        <xdr:cNvPr id="2" name="Chart 1">
          <a:extLst>
            <a:ext uri="{FF2B5EF4-FFF2-40B4-BE49-F238E27FC236}">
              <a16:creationId xmlns:a16="http://schemas.microsoft.com/office/drawing/2014/main" id="{C20890EC-B76D-316D-8ED2-A0F74FFE0C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257735</xdr:colOff>
      <xdr:row>54</xdr:row>
      <xdr:rowOff>169208</xdr:rowOff>
    </xdr:from>
    <xdr:to>
      <xdr:col>19</xdr:col>
      <xdr:colOff>100852</xdr:colOff>
      <xdr:row>69</xdr:row>
      <xdr:rowOff>54908</xdr:rowOff>
    </xdr:to>
    <xdr:graphicFrame macro="">
      <xdr:nvGraphicFramePr>
        <xdr:cNvPr id="3" name="Chart 2">
          <a:extLst>
            <a:ext uri="{FF2B5EF4-FFF2-40B4-BE49-F238E27FC236}">
              <a16:creationId xmlns:a16="http://schemas.microsoft.com/office/drawing/2014/main" id="{4C8197F7-3E45-8060-B0E9-4C3C0084E6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CCARTER, Joe (HON)" id="{D916BF66-A3CB-4030-A5F5-FEB3A35ECE1C}" userId="S::Joe.McCarter@mfat.govt.nz::8dcf8a71-f74b-4092-9f6d-14033396be0e" providerId="AD"/>
  <person displayName="MURISON, Katrina (DEVECO)" id="{8D517BD9-3988-4130-839D-F11C19842B0F}" userId="S::Katrina.Murison@mfat.govt.nz::e96c3df7-71a7-48e1-89c8-d8a247b5ed80"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11" dT="2024-04-22T05:48:48.52" personId="{D916BF66-A3CB-4030-A5F5-FEB3A35ECE1C}" id="{EB304C17-68F6-4126-B8DB-5520586AB1CE}">
    <text>No approvals for this - can we do TBC?</text>
  </threadedComment>
  <threadedComment ref="D412" dT="2024-04-22T05:49:19.47" personId="{D916BF66-A3CB-4030-A5F5-FEB3A35ECE1C}" id="{A3487E8F-508A-408C-B225-3C07E98737CE}">
    <text>This will be a PPP - Private Company financing - again probably needs an NA or a TBC</text>
  </threadedComment>
  <threadedComment ref="D414" dT="2024-04-24T00:05:46.18" personId="{8D517BD9-3988-4130-839D-F11C19842B0F}" id="{29E5B003-DD93-45FB-B580-DB4F2C60D248}">
    <text xml:space="preserve">Govt of Vanuatu is the lead funding agency, contributing the greatest portion of funding. </text>
  </threadedComment>
</ThreadedComments>
</file>

<file path=xl/threadedComments/threadedComment2.xml><?xml version="1.0" encoding="utf-8"?>
<ThreadedComments xmlns="http://schemas.microsoft.com/office/spreadsheetml/2018/threadedcomments" xmlns:x="http://schemas.openxmlformats.org/spreadsheetml/2006/main">
  <threadedComment ref="D371" dT="2024-04-22T05:48:48.52" personId="{D916BF66-A3CB-4030-A5F5-FEB3A35ECE1C}" id="{F3AE85B6-6F97-41EE-B638-4C6E40EBB9A6}">
    <text>No approvals for this - can we do TBC?</text>
  </threadedComment>
  <threadedComment ref="D372" dT="2024-04-22T05:49:19.47" personId="{D916BF66-A3CB-4030-A5F5-FEB3A35ECE1C}" id="{811FF0FC-C675-447A-B6D9-09201390A446}">
    <text>This will be a PPP - Private Company financing - again probably needs an NA or a TBC</text>
  </threadedComment>
  <threadedComment ref="D374" dT="2024-04-24T00:05:46.18" personId="{8D517BD9-3988-4130-839D-F11C19842B0F}" id="{01C8AD43-1268-4D7A-BE41-E328B0C987FF}">
    <text xml:space="preserve">Govt of Vanuatu is the lead funding agency, contributing the greatest portion of funding. </text>
  </threadedComment>
</ThreadedComments>
</file>

<file path=xl/threadedComments/threadedComment3.xml><?xml version="1.0" encoding="utf-8"?>
<ThreadedComments xmlns="http://schemas.microsoft.com/office/spreadsheetml/2018/threadedcomments" xmlns:x="http://schemas.openxmlformats.org/spreadsheetml/2006/main">
  <threadedComment ref="K17" dT="2024-04-22T05:48:48.52" personId="{D916BF66-A3CB-4030-A5F5-FEB3A35ECE1C}" id="{772E8F4C-7527-4FF8-8E1B-B2843622282E}">
    <text>No approvals for this - can we do TBC?</text>
  </threadedComment>
  <threadedComment ref="K18" dT="2024-04-24T00:05:46.18" personId="{8D517BD9-3988-4130-839D-F11C19842B0F}" id="{CD712760-A030-43E9-BDC1-8CB0CD2F7E07}">
    <text xml:space="preserve">Govt of Vanuatu is the lead funding agency, contributing the greatest portion of funding. </text>
  </threadedComment>
  <threadedComment ref="K378" dT="2024-04-22T05:49:19.47" personId="{D916BF66-A3CB-4030-A5F5-FEB3A35ECE1C}" id="{3C8BA2E7-06D2-4BFB-B1BB-35E026FFD490}">
    <text>This will be a PPP - Private Company financing - again probably needs an NA or a TBC</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gets.govt.nz/MFAT/ExternalTenderDetails.htm?id=28503040" TargetMode="External"/><Relationship Id="rId7" Type="http://schemas.microsoft.com/office/2017/10/relationships/threadedComment" Target="../threadedComments/threadedComment1.xml"/><Relationship Id="rId2" Type="http://schemas.openxmlformats.org/officeDocument/2006/relationships/hyperlink" Target="https://www.gets.govt.nz/MFAT/ExternalTenderDetails.htm?id=28702615" TargetMode="External"/><Relationship Id="rId1" Type="http://schemas.openxmlformats.org/officeDocument/2006/relationships/hyperlink" Target="https://www.gets.govt.nz/MFAT/ExternalTenderDetails.htm?id=29140357"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gets.govt.nz/MFAT/ExternalTenderDetails.htm?id=28503040" TargetMode="External"/><Relationship Id="rId2" Type="http://schemas.openxmlformats.org/officeDocument/2006/relationships/hyperlink" Target="https://www.gets.govt.nz/MFAT/ExternalTenderDetails.htm?id=28702615" TargetMode="External"/><Relationship Id="rId1" Type="http://schemas.openxmlformats.org/officeDocument/2006/relationships/hyperlink" Target="https://www.gets.govt.nz/MFAT/ExternalTenderDetails.htm?id=29140357"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tenderlink.com/efl" TargetMode="External"/><Relationship Id="rId1" Type="http://schemas.openxmlformats.org/officeDocument/2006/relationships/hyperlink" Target="https://www.tenderlink.com/efl"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4D759-1D0F-4310-AB30-BA1960CA9A8B}">
  <sheetPr>
    <tabColor theme="1"/>
  </sheetPr>
  <dimension ref="B1:AF41"/>
  <sheetViews>
    <sheetView showGridLines="0" topLeftCell="A2" zoomScale="85" zoomScaleNormal="85" workbookViewId="0">
      <selection activeCell="C47" sqref="C47"/>
    </sheetView>
  </sheetViews>
  <sheetFormatPr defaultRowHeight="15"/>
  <cols>
    <col min="1" max="1" width="2.28515625" customWidth="1"/>
    <col min="2" max="2" width="10.7109375" customWidth="1"/>
    <col min="3" max="3" width="31.5703125" customWidth="1"/>
    <col min="4" max="8" width="12.7109375" customWidth="1"/>
  </cols>
  <sheetData>
    <row r="1" spans="2:32" ht="26.25" customHeight="1"/>
    <row r="2" spans="2:32" s="9" customFormat="1" ht="170.25" customHeight="1">
      <c r="C2" s="8" t="s">
        <v>0</v>
      </c>
    </row>
    <row r="4" spans="2:32" ht="15.75">
      <c r="C4" s="101" t="s">
        <v>1</v>
      </c>
    </row>
    <row r="5" spans="2:32">
      <c r="C5" s="100" t="s">
        <v>1243</v>
      </c>
    </row>
    <row r="6" spans="2:32">
      <c r="B6" s="98"/>
      <c r="C6" s="99"/>
    </row>
    <row r="7" spans="2:32" s="7" customFormat="1">
      <c r="C7" s="17" t="s">
        <v>2</v>
      </c>
    </row>
    <row r="8" spans="2:32">
      <c r="B8" s="12" t="s">
        <v>3</v>
      </c>
      <c r="C8" s="6" t="s">
        <v>4</v>
      </c>
      <c r="D8" s="4" t="s">
        <v>5</v>
      </c>
      <c r="E8" s="4"/>
      <c r="F8" s="4"/>
      <c r="G8" s="4"/>
      <c r="H8" s="4"/>
      <c r="I8" s="4"/>
      <c r="J8" s="4"/>
      <c r="K8" s="4"/>
      <c r="L8" s="4"/>
      <c r="M8" s="4"/>
      <c r="N8" s="4"/>
      <c r="O8" s="4"/>
      <c r="P8" s="4"/>
      <c r="Q8" s="4"/>
      <c r="R8" s="4"/>
      <c r="S8" s="4"/>
      <c r="T8" s="4"/>
      <c r="U8" s="4"/>
      <c r="V8" s="4"/>
      <c r="W8" s="4"/>
      <c r="X8" s="4"/>
      <c r="Y8" s="4"/>
      <c r="Z8" s="4"/>
      <c r="AA8" s="4"/>
      <c r="AB8" s="4"/>
      <c r="AC8" s="4"/>
      <c r="AD8" s="4"/>
      <c r="AE8" s="4"/>
      <c r="AF8" s="4"/>
    </row>
    <row r="9" spans="2:32">
      <c r="B9" s="12" t="s">
        <v>6</v>
      </c>
      <c r="C9" s="6" t="s">
        <v>7</v>
      </c>
      <c r="D9" s="3" t="s">
        <v>8</v>
      </c>
      <c r="E9" s="4"/>
      <c r="F9" s="4"/>
      <c r="G9" s="4"/>
      <c r="H9" s="4"/>
      <c r="I9" s="4"/>
      <c r="J9" s="4"/>
      <c r="K9" s="4"/>
      <c r="L9" s="4"/>
      <c r="M9" s="4"/>
      <c r="N9" s="4"/>
      <c r="O9" s="4"/>
      <c r="P9" s="4"/>
      <c r="Q9" s="4"/>
      <c r="R9" s="4"/>
      <c r="S9" s="4"/>
      <c r="T9" s="4"/>
      <c r="U9" s="4"/>
      <c r="V9" s="4"/>
      <c r="W9" s="4"/>
      <c r="X9" s="4"/>
      <c r="Y9" s="4"/>
      <c r="Z9" s="4"/>
      <c r="AA9" s="4"/>
      <c r="AB9" s="4"/>
      <c r="AC9" s="4"/>
      <c r="AD9" s="4"/>
      <c r="AE9" s="4"/>
      <c r="AF9" s="4"/>
    </row>
    <row r="10" spans="2:32">
      <c r="B10" s="12" t="s">
        <v>6</v>
      </c>
      <c r="C10" s="6" t="s">
        <v>9</v>
      </c>
      <c r="D10" s="3" t="s">
        <v>10</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2:32">
      <c r="B11" s="12" t="s">
        <v>3</v>
      </c>
      <c r="C11" s="5" t="s">
        <v>11</v>
      </c>
      <c r="D11" s="2" t="s">
        <v>12</v>
      </c>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2" spans="2:32">
      <c r="B12" s="12" t="s">
        <v>6</v>
      </c>
      <c r="C12" s="6" t="s">
        <v>13</v>
      </c>
      <c r="D12" s="3" t="s">
        <v>14</v>
      </c>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2:32">
      <c r="B13" s="12" t="s">
        <v>3</v>
      </c>
      <c r="C13" s="6" t="s">
        <v>15</v>
      </c>
      <c r="D13" s="4" t="s">
        <v>16</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2:32">
      <c r="B14" s="12" t="s">
        <v>3</v>
      </c>
      <c r="C14" s="6" t="s">
        <v>17</v>
      </c>
      <c r="D14" s="4" t="s">
        <v>18</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row>
    <row r="15" spans="2:32">
      <c r="B15" s="12" t="s">
        <v>3</v>
      </c>
      <c r="C15" s="6" t="s">
        <v>19</v>
      </c>
      <c r="D15" s="3" t="s">
        <v>20</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row>
    <row r="16" spans="2:32">
      <c r="B16" s="12" t="s">
        <v>3</v>
      </c>
      <c r="C16" s="6" t="s">
        <v>21</v>
      </c>
      <c r="D16" s="3" t="s">
        <v>22</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row>
    <row r="17" spans="2:32">
      <c r="B17" s="12" t="s">
        <v>6</v>
      </c>
      <c r="C17" s="6" t="s">
        <v>23</v>
      </c>
      <c r="D17" s="3" t="s">
        <v>24</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row>
    <row r="18" spans="2:32">
      <c r="B18" s="12" t="s">
        <v>3</v>
      </c>
      <c r="C18" s="13" t="s">
        <v>25</v>
      </c>
      <c r="D18" s="14" t="s">
        <v>26</v>
      </c>
      <c r="E18" s="4"/>
      <c r="F18" s="4"/>
      <c r="G18" s="4"/>
      <c r="H18" s="4"/>
      <c r="I18" s="4"/>
      <c r="J18" s="4"/>
      <c r="K18" s="4"/>
      <c r="L18" s="4"/>
      <c r="M18" s="4"/>
      <c r="N18" s="4"/>
      <c r="O18" s="10"/>
      <c r="P18" s="4"/>
      <c r="Q18" s="4"/>
      <c r="R18" s="4"/>
      <c r="S18" s="4"/>
      <c r="T18" s="4"/>
      <c r="U18" s="4"/>
      <c r="V18" s="4"/>
      <c r="W18" s="4"/>
      <c r="X18" s="4"/>
      <c r="Y18" s="4"/>
      <c r="Z18" s="4"/>
      <c r="AA18" s="4"/>
      <c r="AB18" s="4"/>
      <c r="AC18" s="4"/>
      <c r="AD18" s="4"/>
      <c r="AE18" s="4"/>
      <c r="AF18" s="4"/>
    </row>
    <row r="19" spans="2:32">
      <c r="B19" s="12" t="s">
        <v>3</v>
      </c>
      <c r="C19" s="13" t="s">
        <v>27</v>
      </c>
      <c r="D19" s="15" t="s">
        <v>28</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row>
    <row r="20" spans="2:32">
      <c r="B20" s="12" t="s">
        <v>3</v>
      </c>
      <c r="C20" s="13" t="s">
        <v>29</v>
      </c>
      <c r="D20" s="15" t="s">
        <v>30</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row>
    <row r="21" spans="2:32">
      <c r="B21" s="12" t="s">
        <v>6</v>
      </c>
      <c r="C21" s="13" t="s">
        <v>31</v>
      </c>
      <c r="D21" s="15" t="s">
        <v>32</v>
      </c>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row>
    <row r="22" spans="2:32">
      <c r="B22" s="19" t="s">
        <v>6</v>
      </c>
      <c r="C22" s="16" t="s">
        <v>33</v>
      </c>
      <c r="D22" s="18" t="s">
        <v>34</v>
      </c>
    </row>
    <row r="23" spans="2:32">
      <c r="B23" s="18"/>
    </row>
    <row r="24" spans="2:32" s="7" customFormat="1">
      <c r="C24" s="1" t="s">
        <v>35</v>
      </c>
    </row>
    <row r="25" spans="2:32">
      <c r="C25" t="s">
        <v>36</v>
      </c>
      <c r="D25" s="11" t="s">
        <v>37</v>
      </c>
    </row>
    <row r="26" spans="2:32">
      <c r="C26" t="s">
        <v>38</v>
      </c>
      <c r="D26" s="11" t="s">
        <v>39</v>
      </c>
    </row>
    <row r="28" spans="2:32" s="7" customFormat="1">
      <c r="C28" s="1" t="s">
        <v>40</v>
      </c>
    </row>
    <row r="29" spans="2:32">
      <c r="C29" t="s">
        <v>41</v>
      </c>
      <c r="D29" t="s">
        <v>42</v>
      </c>
    </row>
    <row r="30" spans="2:32">
      <c r="C30" t="s">
        <v>43</v>
      </c>
      <c r="D30" t="s">
        <v>44</v>
      </c>
    </row>
    <row r="31" spans="2:32">
      <c r="C31" t="s">
        <v>45</v>
      </c>
      <c r="D31" t="s">
        <v>46</v>
      </c>
    </row>
    <row r="32" spans="2:32" hidden="1">
      <c r="C32" t="s">
        <v>45</v>
      </c>
      <c r="D32" t="s">
        <v>46</v>
      </c>
    </row>
    <row r="33" spans="3:8" hidden="1">
      <c r="C33" t="s">
        <v>47</v>
      </c>
      <c r="D33" t="s">
        <v>48</v>
      </c>
    </row>
    <row r="34" spans="3:8" hidden="1">
      <c r="C34" t="s">
        <v>49</v>
      </c>
      <c r="D34" t="s">
        <v>50</v>
      </c>
    </row>
    <row r="35" spans="3:8" hidden="1"/>
    <row r="36" spans="3:8" s="7" customFormat="1" hidden="1">
      <c r="C36" s="1" t="s">
        <v>51</v>
      </c>
    </row>
    <row r="37" spans="3:8" hidden="1">
      <c r="C37" s="65"/>
      <c r="D37" t="s">
        <v>52</v>
      </c>
      <c r="E37" t="s">
        <v>53</v>
      </c>
      <c r="F37" t="s">
        <v>54</v>
      </c>
      <c r="G37" t="s">
        <v>55</v>
      </c>
      <c r="H37" t="s">
        <v>56</v>
      </c>
    </row>
    <row r="38" spans="3:8" hidden="1">
      <c r="C38" s="66" t="s">
        <v>57</v>
      </c>
      <c r="D38" s="67">
        <v>0</v>
      </c>
      <c r="E38" s="67">
        <v>1000000</v>
      </c>
      <c r="F38" s="67">
        <v>3000000</v>
      </c>
      <c r="G38" s="67">
        <v>7000000</v>
      </c>
      <c r="H38" s="67">
        <v>20000000</v>
      </c>
    </row>
    <row r="39" spans="3:8" hidden="1">
      <c r="C39" s="66" t="s">
        <v>58</v>
      </c>
      <c r="D39" s="67">
        <v>0</v>
      </c>
      <c r="E39" s="67">
        <v>70000</v>
      </c>
      <c r="F39" s="67">
        <v>120000</v>
      </c>
      <c r="G39" s="67">
        <v>250000</v>
      </c>
      <c r="H39" s="67">
        <v>500000</v>
      </c>
    </row>
    <row r="40" spans="3:8" hidden="1">
      <c r="C40" s="66" t="s">
        <v>59</v>
      </c>
      <c r="D40" s="67">
        <v>0</v>
      </c>
      <c r="E40" s="67">
        <v>50000</v>
      </c>
      <c r="F40" s="67">
        <v>120000</v>
      </c>
      <c r="G40" s="67">
        <v>250000</v>
      </c>
      <c r="H40" s="67">
        <v>600000</v>
      </c>
    </row>
    <row r="41" spans="3:8" hidden="1">
      <c r="C41" s="66" t="s">
        <v>60</v>
      </c>
      <c r="D41" s="67">
        <v>0</v>
      </c>
      <c r="E41" s="67">
        <v>550000.00000000023</v>
      </c>
      <c r="F41" s="67">
        <v>2000000</v>
      </c>
      <c r="G41" s="67">
        <v>3500000</v>
      </c>
      <c r="H41" s="67">
        <v>4000000</v>
      </c>
    </row>
  </sheetData>
  <pageMargins left="0.7" right="0.7" top="0.75" bottom="0.75" header="0.3" footer="0.3"/>
  <pageSetup paperSize="9" orientation="portrait" r:id="rId1"/>
  <headerFooter>
    <oddHeader>&amp;C&amp;"Calibri"&amp;12&amp;KFF0000 OFFICIAL&amp;1#_x000D_</oddHeader>
    <oddFooter>&amp;C_x000D_&amp;1#&amp;"Calibri"&amp;12&amp;KFF0000 OFFICIAL</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9BD2D-0A3C-4550-BC07-6522F0E6F7CC}">
  <sheetPr filterMode="1">
    <tabColor theme="2" tint="-0.499984740745262"/>
  </sheetPr>
  <dimension ref="A1:Q425"/>
  <sheetViews>
    <sheetView topLeftCell="C1" zoomScale="85" zoomScaleNormal="85" workbookViewId="0">
      <selection activeCell="L407" sqref="I70:L407"/>
    </sheetView>
  </sheetViews>
  <sheetFormatPr defaultRowHeight="15"/>
  <cols>
    <col min="1" max="1" width="17.5703125" customWidth="1"/>
    <col min="2" max="2" width="19.28515625" customWidth="1"/>
    <col min="3" max="4" width="25.28515625" customWidth="1"/>
    <col min="5" max="5" width="20.28515625" customWidth="1"/>
    <col min="6" max="6" width="25.28515625" customWidth="1"/>
    <col min="7" max="7" width="20.42578125" customWidth="1"/>
    <col min="8" max="9" width="25.28515625" customWidth="1"/>
    <col min="10" max="10" width="59.7109375" hidden="1" customWidth="1"/>
    <col min="11" max="11" width="25.28515625" hidden="1" customWidth="1"/>
    <col min="12" max="16" width="25.28515625" customWidth="1"/>
  </cols>
  <sheetData>
    <row r="1" spans="1:17" s="21" customFormat="1">
      <c r="A1" s="22" t="s">
        <v>4</v>
      </c>
      <c r="B1" s="22" t="s">
        <v>7</v>
      </c>
      <c r="C1" s="22" t="s">
        <v>9</v>
      </c>
      <c r="D1" s="23" t="s">
        <v>11</v>
      </c>
      <c r="E1" s="22" t="s">
        <v>13</v>
      </c>
      <c r="F1" s="22" t="s">
        <v>15</v>
      </c>
      <c r="G1" s="22" t="s">
        <v>17</v>
      </c>
      <c r="H1" s="22" t="s">
        <v>19</v>
      </c>
      <c r="I1" s="22" t="s">
        <v>21</v>
      </c>
      <c r="J1" s="22" t="s">
        <v>23</v>
      </c>
      <c r="K1" s="22" t="s">
        <v>61</v>
      </c>
      <c r="L1" s="22" t="s">
        <v>62</v>
      </c>
      <c r="M1" s="22" t="s">
        <v>27</v>
      </c>
      <c r="N1" s="22" t="s">
        <v>29</v>
      </c>
      <c r="O1" s="22" t="s">
        <v>31</v>
      </c>
      <c r="P1" s="21" t="s">
        <v>33</v>
      </c>
    </row>
    <row r="2" spans="1:17" s="24" customFormat="1" hidden="1">
      <c r="A2" s="12" t="s">
        <v>3</v>
      </c>
      <c r="B2" s="12" t="s">
        <v>6</v>
      </c>
      <c r="C2" s="12" t="s">
        <v>6</v>
      </c>
      <c r="D2" s="12" t="s">
        <v>3</v>
      </c>
      <c r="E2" s="12" t="s">
        <v>6</v>
      </c>
      <c r="F2" s="12" t="s">
        <v>3</v>
      </c>
      <c r="G2" s="12" t="s">
        <v>3</v>
      </c>
      <c r="H2" s="12" t="s">
        <v>3</v>
      </c>
      <c r="I2" s="12" t="s">
        <v>3</v>
      </c>
      <c r="J2" s="12" t="s">
        <v>6</v>
      </c>
      <c r="K2" s="12" t="s">
        <v>3</v>
      </c>
      <c r="L2" s="12" t="s">
        <v>3</v>
      </c>
      <c r="M2" s="12" t="s">
        <v>3</v>
      </c>
      <c r="N2" s="12" t="s">
        <v>3</v>
      </c>
      <c r="O2" s="12" t="s">
        <v>6</v>
      </c>
      <c r="P2" s="19" t="s">
        <v>6</v>
      </c>
    </row>
    <row r="3" spans="1:17" s="24" customFormat="1" hidden="1">
      <c r="A3" s="38" t="s">
        <v>63</v>
      </c>
      <c r="B3" s="38" t="s">
        <v>64</v>
      </c>
      <c r="C3" s="38" t="s">
        <v>65</v>
      </c>
      <c r="D3" s="24" t="s">
        <v>66</v>
      </c>
      <c r="E3" s="38" t="s">
        <v>67</v>
      </c>
      <c r="F3" s="38" t="s">
        <v>68</v>
      </c>
      <c r="G3" s="38" t="s">
        <v>69</v>
      </c>
      <c r="H3" s="38" t="s">
        <v>70</v>
      </c>
      <c r="I3" s="38" t="s">
        <v>71</v>
      </c>
      <c r="J3" s="38" t="s">
        <v>72</v>
      </c>
      <c r="K3" s="37" t="s">
        <v>73</v>
      </c>
      <c r="L3" s="37" t="s">
        <v>74</v>
      </c>
      <c r="M3" s="37" t="s">
        <v>75</v>
      </c>
      <c r="N3" s="37" t="s">
        <v>76</v>
      </c>
      <c r="O3" s="37" t="s">
        <v>77</v>
      </c>
      <c r="P3" s="24" t="s">
        <v>34</v>
      </c>
    </row>
    <row r="4" spans="1:17" s="25" customFormat="1" hidden="1">
      <c r="A4" s="25" t="s">
        <v>78</v>
      </c>
      <c r="B4" s="25" t="s">
        <v>79</v>
      </c>
      <c r="C4" s="25" t="s">
        <v>80</v>
      </c>
      <c r="D4" s="25" t="s">
        <v>81</v>
      </c>
      <c r="E4" s="25" t="s">
        <v>79</v>
      </c>
      <c r="F4" s="25" t="s">
        <v>82</v>
      </c>
      <c r="G4" s="25" t="s">
        <v>83</v>
      </c>
      <c r="H4" s="25" t="s">
        <v>84</v>
      </c>
      <c r="I4" s="25" t="s">
        <v>85</v>
      </c>
      <c r="K4" s="27">
        <v>1980000</v>
      </c>
      <c r="L4" s="27">
        <v>1980000</v>
      </c>
      <c r="M4" s="25" t="s">
        <v>86</v>
      </c>
      <c r="N4" s="25" t="s">
        <v>87</v>
      </c>
      <c r="O4" s="25" t="s">
        <v>43</v>
      </c>
      <c r="P4" s="25" t="s">
        <v>88</v>
      </c>
    </row>
    <row r="5" spans="1:17" s="25" customFormat="1" hidden="1">
      <c r="A5" s="25" t="s">
        <v>78</v>
      </c>
      <c r="B5" s="25" t="s">
        <v>79</v>
      </c>
      <c r="C5" s="25" t="s">
        <v>80</v>
      </c>
      <c r="D5" s="25" t="s">
        <v>81</v>
      </c>
      <c r="E5" s="25" t="s">
        <v>79</v>
      </c>
      <c r="F5" s="25" t="s">
        <v>82</v>
      </c>
      <c r="G5" s="25" t="s">
        <v>59</v>
      </c>
      <c r="H5" s="25" t="s">
        <v>84</v>
      </c>
      <c r="I5" s="25" t="s">
        <v>89</v>
      </c>
      <c r="K5" s="27">
        <v>50000</v>
      </c>
      <c r="L5" s="27">
        <v>50000</v>
      </c>
      <c r="M5" s="25" t="s">
        <v>86</v>
      </c>
      <c r="N5" s="25" t="s">
        <v>90</v>
      </c>
      <c r="O5" s="25" t="s">
        <v>45</v>
      </c>
      <c r="P5" s="25" t="s">
        <v>88</v>
      </c>
    </row>
    <row r="6" spans="1:17" s="25" customFormat="1" hidden="1">
      <c r="A6" s="25" t="s">
        <v>91</v>
      </c>
      <c r="B6" s="25" t="s">
        <v>79</v>
      </c>
      <c r="C6" s="25" t="s">
        <v>92</v>
      </c>
      <c r="D6" s="25" t="s">
        <v>81</v>
      </c>
      <c r="E6" s="25" t="s">
        <v>79</v>
      </c>
      <c r="F6" s="25" t="s">
        <v>93</v>
      </c>
      <c r="G6" s="25" t="s">
        <v>83</v>
      </c>
      <c r="H6" s="25" t="s">
        <v>94</v>
      </c>
      <c r="I6" s="25" t="s">
        <v>95</v>
      </c>
      <c r="K6" s="27">
        <v>8900000</v>
      </c>
      <c r="L6" s="27">
        <v>8900000</v>
      </c>
      <c r="M6" s="25" t="s">
        <v>86</v>
      </c>
      <c r="N6" s="25" t="s">
        <v>96</v>
      </c>
      <c r="O6" s="25" t="s">
        <v>43</v>
      </c>
      <c r="P6" s="25" t="s">
        <v>97</v>
      </c>
      <c r="Q6" s="25" t="s">
        <v>98</v>
      </c>
    </row>
    <row r="7" spans="1:17" s="25" customFormat="1" hidden="1">
      <c r="A7" s="25" t="s">
        <v>91</v>
      </c>
      <c r="B7" s="25" t="s">
        <v>79</v>
      </c>
      <c r="C7" s="25" t="s">
        <v>92</v>
      </c>
      <c r="D7" s="25" t="s">
        <v>81</v>
      </c>
      <c r="E7" s="25" t="s">
        <v>79</v>
      </c>
      <c r="F7" s="25" t="s">
        <v>93</v>
      </c>
      <c r="G7" s="25" t="s">
        <v>99</v>
      </c>
      <c r="H7" s="25" t="s">
        <v>94</v>
      </c>
      <c r="I7" s="25" t="s">
        <v>100</v>
      </c>
      <c r="K7" s="27">
        <v>309298</v>
      </c>
      <c r="L7" s="27">
        <v>309298</v>
      </c>
      <c r="M7" s="25" t="s">
        <v>86</v>
      </c>
      <c r="N7" s="25" t="s">
        <v>101</v>
      </c>
      <c r="O7" s="25" t="s">
        <v>43</v>
      </c>
      <c r="P7" s="25" t="s">
        <v>97</v>
      </c>
      <c r="Q7" s="25" t="s">
        <v>102</v>
      </c>
    </row>
    <row r="8" spans="1:17" s="25" customFormat="1" ht="105" hidden="1">
      <c r="A8" s="25" t="s">
        <v>91</v>
      </c>
      <c r="B8" s="25" t="s">
        <v>79</v>
      </c>
      <c r="C8" s="25" t="s">
        <v>92</v>
      </c>
      <c r="D8" s="25" t="s">
        <v>81</v>
      </c>
      <c r="E8" s="25" t="s">
        <v>79</v>
      </c>
      <c r="F8" s="25" t="s">
        <v>93</v>
      </c>
      <c r="G8" s="25" t="s">
        <v>99</v>
      </c>
      <c r="H8" s="25" t="s">
        <v>94</v>
      </c>
      <c r="I8" s="28" t="s">
        <v>103</v>
      </c>
      <c r="K8" s="27">
        <v>1713200</v>
      </c>
      <c r="L8" s="27">
        <v>1713200</v>
      </c>
      <c r="M8" s="25" t="s">
        <v>86</v>
      </c>
      <c r="N8" s="25" t="s">
        <v>96</v>
      </c>
      <c r="O8" s="25" t="s">
        <v>45</v>
      </c>
      <c r="P8" s="25" t="s">
        <v>97</v>
      </c>
      <c r="Q8" s="25" t="s">
        <v>104</v>
      </c>
    </row>
    <row r="9" spans="1:17" s="25" customFormat="1" hidden="1">
      <c r="A9" s="25" t="s">
        <v>91</v>
      </c>
      <c r="B9" s="25" t="s">
        <v>79</v>
      </c>
      <c r="C9" s="25" t="s">
        <v>92</v>
      </c>
      <c r="D9" s="25" t="s">
        <v>81</v>
      </c>
      <c r="E9" s="25" t="s">
        <v>79</v>
      </c>
      <c r="F9" s="25" t="s">
        <v>93</v>
      </c>
      <c r="G9" s="25" t="s">
        <v>83</v>
      </c>
      <c r="H9" s="25" t="s">
        <v>94</v>
      </c>
      <c r="I9" s="25" t="s">
        <v>105</v>
      </c>
      <c r="K9" s="27">
        <v>8700000</v>
      </c>
      <c r="L9" s="27">
        <v>8700000</v>
      </c>
      <c r="M9" s="25" t="s">
        <v>86</v>
      </c>
      <c r="N9" s="25" t="s">
        <v>96</v>
      </c>
      <c r="O9" s="25" t="s">
        <v>43</v>
      </c>
      <c r="P9" s="25" t="s">
        <v>97</v>
      </c>
      <c r="Q9" s="25" t="s">
        <v>106</v>
      </c>
    </row>
    <row r="10" spans="1:17" s="25" customFormat="1" hidden="1">
      <c r="A10" s="25" t="s">
        <v>91</v>
      </c>
      <c r="B10" s="25" t="s">
        <v>79</v>
      </c>
      <c r="C10" s="25" t="s">
        <v>92</v>
      </c>
      <c r="D10" s="25" t="s">
        <v>81</v>
      </c>
      <c r="E10" s="25" t="s">
        <v>79</v>
      </c>
      <c r="F10" s="25" t="s">
        <v>93</v>
      </c>
      <c r="G10" s="25" t="s">
        <v>83</v>
      </c>
      <c r="H10" s="25" t="s">
        <v>94</v>
      </c>
      <c r="I10" s="25" t="s">
        <v>107</v>
      </c>
      <c r="K10" s="27">
        <v>9583800</v>
      </c>
      <c r="L10" s="27">
        <v>9583800</v>
      </c>
      <c r="M10" s="25" t="s">
        <v>86</v>
      </c>
      <c r="N10" s="25" t="s">
        <v>87</v>
      </c>
      <c r="O10" s="25" t="s">
        <v>43</v>
      </c>
      <c r="P10" s="25" t="s">
        <v>97</v>
      </c>
      <c r="Q10" s="25" t="s">
        <v>108</v>
      </c>
    </row>
    <row r="11" spans="1:17" s="25" customFormat="1" hidden="1">
      <c r="A11" s="25" t="s">
        <v>91</v>
      </c>
      <c r="B11" s="25" t="s">
        <v>79</v>
      </c>
      <c r="C11" s="25" t="s">
        <v>92</v>
      </c>
      <c r="D11" s="25" t="s">
        <v>81</v>
      </c>
      <c r="E11" s="25" t="s">
        <v>79</v>
      </c>
      <c r="F11" s="25" t="s">
        <v>93</v>
      </c>
      <c r="G11" s="25" t="s">
        <v>83</v>
      </c>
      <c r="H11" s="25" t="s">
        <v>94</v>
      </c>
      <c r="I11" s="25" t="s">
        <v>109</v>
      </c>
      <c r="K11" s="27">
        <v>2131135</v>
      </c>
      <c r="L11" s="27">
        <v>2131135</v>
      </c>
      <c r="M11" s="25" t="s">
        <v>86</v>
      </c>
      <c r="N11" s="25" t="s">
        <v>110</v>
      </c>
      <c r="O11" s="25" t="s">
        <v>43</v>
      </c>
      <c r="P11" s="25" t="s">
        <v>97</v>
      </c>
      <c r="Q11" s="25" t="s">
        <v>111</v>
      </c>
    </row>
    <row r="12" spans="1:17" s="25" customFormat="1" ht="90" hidden="1">
      <c r="A12" s="25" t="s">
        <v>91</v>
      </c>
      <c r="B12" s="25" t="s">
        <v>79</v>
      </c>
      <c r="C12" s="25" t="s">
        <v>92</v>
      </c>
      <c r="D12" s="25" t="s">
        <v>81</v>
      </c>
      <c r="E12" s="25" t="s">
        <v>79</v>
      </c>
      <c r="F12" s="25" t="s">
        <v>93</v>
      </c>
      <c r="G12" s="25" t="s">
        <v>99</v>
      </c>
      <c r="H12" s="25" t="s">
        <v>94</v>
      </c>
      <c r="I12" s="28" t="s">
        <v>112</v>
      </c>
      <c r="K12" s="27">
        <v>106992</v>
      </c>
      <c r="L12" s="27">
        <v>106992</v>
      </c>
      <c r="M12" s="25" t="s">
        <v>86</v>
      </c>
      <c r="N12" s="25" t="s">
        <v>113</v>
      </c>
      <c r="O12" s="25" t="s">
        <v>43</v>
      </c>
      <c r="P12" s="25" t="s">
        <v>97</v>
      </c>
      <c r="Q12" s="25" t="s">
        <v>114</v>
      </c>
    </row>
    <row r="13" spans="1:17" s="25" customFormat="1" ht="150" hidden="1">
      <c r="A13" s="25" t="s">
        <v>91</v>
      </c>
      <c r="B13" s="25" t="s">
        <v>79</v>
      </c>
      <c r="C13" s="25" t="s">
        <v>92</v>
      </c>
      <c r="D13" s="25" t="s">
        <v>81</v>
      </c>
      <c r="E13" s="25" t="s">
        <v>79</v>
      </c>
      <c r="F13" s="25" t="s">
        <v>93</v>
      </c>
      <c r="G13" s="25" t="s">
        <v>99</v>
      </c>
      <c r="H13" s="25" t="s">
        <v>94</v>
      </c>
      <c r="I13" s="28" t="s">
        <v>115</v>
      </c>
      <c r="K13" s="27">
        <v>2667092</v>
      </c>
      <c r="L13" s="27">
        <v>2667092</v>
      </c>
      <c r="M13" s="25" t="s">
        <v>86</v>
      </c>
      <c r="N13" s="25" t="s">
        <v>116</v>
      </c>
      <c r="O13" s="25" t="s">
        <v>43</v>
      </c>
      <c r="P13" s="25" t="s">
        <v>97</v>
      </c>
      <c r="Q13" s="25" t="s">
        <v>117</v>
      </c>
    </row>
    <row r="14" spans="1:17" hidden="1">
      <c r="A14" s="25" t="s">
        <v>91</v>
      </c>
      <c r="B14" s="25" t="s">
        <v>79</v>
      </c>
      <c r="C14" s="25" t="s">
        <v>92</v>
      </c>
      <c r="D14" s="25" t="s">
        <v>81</v>
      </c>
      <c r="E14" s="25" t="s">
        <v>79</v>
      </c>
      <c r="F14" s="25" t="s">
        <v>93</v>
      </c>
      <c r="G14" s="25" t="s">
        <v>99</v>
      </c>
      <c r="H14" s="25" t="s">
        <v>94</v>
      </c>
      <c r="I14" s="29" t="s">
        <v>118</v>
      </c>
      <c r="K14" s="30">
        <v>250000</v>
      </c>
      <c r="L14" s="30">
        <v>250000</v>
      </c>
      <c r="M14" t="s">
        <v>86</v>
      </c>
      <c r="N14" s="25" t="s">
        <v>87</v>
      </c>
      <c r="O14" s="25" t="s">
        <v>43</v>
      </c>
      <c r="P14" s="25" t="s">
        <v>97</v>
      </c>
      <c r="Q14" s="29" t="s">
        <v>119</v>
      </c>
    </row>
    <row r="15" spans="1:17" hidden="1">
      <c r="A15" s="25" t="s">
        <v>91</v>
      </c>
      <c r="B15" s="25" t="s">
        <v>79</v>
      </c>
      <c r="C15" s="25" t="s">
        <v>92</v>
      </c>
      <c r="D15" s="25" t="s">
        <v>81</v>
      </c>
      <c r="E15" s="25" t="s">
        <v>79</v>
      </c>
      <c r="F15" s="25" t="s">
        <v>93</v>
      </c>
      <c r="G15" t="s">
        <v>99</v>
      </c>
      <c r="H15" s="25" t="s">
        <v>94</v>
      </c>
      <c r="I15" s="29" t="s">
        <v>120</v>
      </c>
      <c r="K15" s="30">
        <v>1248480</v>
      </c>
      <c r="L15" s="30">
        <v>1248480</v>
      </c>
      <c r="M15" t="s">
        <v>86</v>
      </c>
      <c r="N15" s="25" t="s">
        <v>87</v>
      </c>
      <c r="O15" s="25" t="s">
        <v>43</v>
      </c>
      <c r="P15" s="25" t="s">
        <v>97</v>
      </c>
    </row>
    <row r="16" spans="1:17" ht="165" hidden="1">
      <c r="A16" t="s">
        <v>121</v>
      </c>
      <c r="B16" s="25" t="s">
        <v>79</v>
      </c>
      <c r="C16" s="29" t="s">
        <v>122</v>
      </c>
      <c r="D16" s="25" t="s">
        <v>81</v>
      </c>
      <c r="E16" s="25" t="s">
        <v>79</v>
      </c>
      <c r="F16" t="s">
        <v>82</v>
      </c>
      <c r="G16" t="s">
        <v>99</v>
      </c>
      <c r="H16" s="29" t="s">
        <v>123</v>
      </c>
      <c r="I16" s="31" t="s">
        <v>124</v>
      </c>
      <c r="K16" s="32">
        <v>500000</v>
      </c>
      <c r="L16" s="32">
        <v>500000</v>
      </c>
      <c r="M16" t="s">
        <v>86</v>
      </c>
      <c r="N16" s="25" t="s">
        <v>101</v>
      </c>
      <c r="O16" s="25" t="s">
        <v>43</v>
      </c>
      <c r="P16" s="29" t="s">
        <v>125</v>
      </c>
      <c r="Q16" s="29" t="s">
        <v>126</v>
      </c>
    </row>
    <row r="17" spans="1:17" ht="120" hidden="1">
      <c r="A17" t="s">
        <v>121</v>
      </c>
      <c r="B17" s="25" t="s">
        <v>79</v>
      </c>
      <c r="C17" s="29" t="s">
        <v>122</v>
      </c>
      <c r="D17" s="25" t="s">
        <v>81</v>
      </c>
      <c r="E17" s="25" t="s">
        <v>79</v>
      </c>
      <c r="F17" t="s">
        <v>82</v>
      </c>
      <c r="G17" t="s">
        <v>99</v>
      </c>
      <c r="H17" s="29" t="s">
        <v>123</v>
      </c>
      <c r="I17" s="31" t="s">
        <v>127</v>
      </c>
      <c r="K17" s="32">
        <v>50000</v>
      </c>
      <c r="L17" s="32">
        <v>50000</v>
      </c>
      <c r="M17" t="s">
        <v>86</v>
      </c>
      <c r="N17" s="25" t="s">
        <v>128</v>
      </c>
      <c r="O17" s="25" t="s">
        <v>43</v>
      </c>
      <c r="P17" s="29" t="s">
        <v>125</v>
      </c>
      <c r="Q17" t="s">
        <v>129</v>
      </c>
    </row>
    <row r="18" spans="1:17" hidden="1">
      <c r="A18" t="s">
        <v>121</v>
      </c>
      <c r="B18" s="25" t="s">
        <v>79</v>
      </c>
      <c r="C18" s="29" t="s">
        <v>122</v>
      </c>
      <c r="D18" s="25" t="s">
        <v>81</v>
      </c>
      <c r="E18" s="25" t="s">
        <v>79</v>
      </c>
      <c r="F18" t="s">
        <v>82</v>
      </c>
      <c r="G18" t="s">
        <v>99</v>
      </c>
      <c r="H18" s="29" t="s">
        <v>123</v>
      </c>
      <c r="I18" s="31" t="s">
        <v>130</v>
      </c>
      <c r="K18" s="32">
        <v>150000</v>
      </c>
      <c r="L18" s="32">
        <v>150000</v>
      </c>
      <c r="M18" t="s">
        <v>86</v>
      </c>
      <c r="N18" s="25" t="s">
        <v>87</v>
      </c>
      <c r="O18" s="25" t="s">
        <v>41</v>
      </c>
      <c r="P18" s="29" t="s">
        <v>125</v>
      </c>
    </row>
    <row r="19" spans="1:17" ht="45" hidden="1">
      <c r="A19" t="s">
        <v>121</v>
      </c>
      <c r="B19" s="25" t="s">
        <v>79</v>
      </c>
      <c r="C19" s="29" t="s">
        <v>122</v>
      </c>
      <c r="D19" s="25" t="s">
        <v>81</v>
      </c>
      <c r="E19" s="25" t="s">
        <v>79</v>
      </c>
      <c r="F19" t="s">
        <v>82</v>
      </c>
      <c r="G19" t="s">
        <v>99</v>
      </c>
      <c r="H19" s="29" t="s">
        <v>123</v>
      </c>
      <c r="I19" s="31" t="s">
        <v>131</v>
      </c>
      <c r="K19" s="32">
        <v>156000</v>
      </c>
      <c r="L19" s="32">
        <v>156000</v>
      </c>
      <c r="M19" t="s">
        <v>86</v>
      </c>
      <c r="N19" s="25" t="s">
        <v>87</v>
      </c>
      <c r="O19" s="25" t="s">
        <v>41</v>
      </c>
      <c r="P19" s="29" t="s">
        <v>125</v>
      </c>
    </row>
    <row r="20" spans="1:17" ht="45" hidden="1">
      <c r="A20" t="s">
        <v>121</v>
      </c>
      <c r="B20" s="25" t="s">
        <v>79</v>
      </c>
      <c r="C20" s="29" t="s">
        <v>122</v>
      </c>
      <c r="D20" s="25" t="s">
        <v>81</v>
      </c>
      <c r="E20" s="25" t="s">
        <v>79</v>
      </c>
      <c r="F20" t="s">
        <v>82</v>
      </c>
      <c r="G20" t="s">
        <v>99</v>
      </c>
      <c r="H20" s="29" t="s">
        <v>123</v>
      </c>
      <c r="I20" s="31" t="s">
        <v>132</v>
      </c>
      <c r="K20" s="32">
        <v>100000</v>
      </c>
      <c r="L20" s="32">
        <v>100000</v>
      </c>
      <c r="M20" t="s">
        <v>133</v>
      </c>
      <c r="N20" s="25" t="s">
        <v>87</v>
      </c>
      <c r="O20" s="25" t="s">
        <v>41</v>
      </c>
      <c r="P20" s="29" t="s">
        <v>125</v>
      </c>
      <c r="Q20" t="s">
        <v>134</v>
      </c>
    </row>
    <row r="21" spans="1:17" ht="60" hidden="1">
      <c r="A21" t="s">
        <v>121</v>
      </c>
      <c r="B21" s="25" t="s">
        <v>79</v>
      </c>
      <c r="C21" s="29" t="s">
        <v>122</v>
      </c>
      <c r="D21" s="25" t="s">
        <v>81</v>
      </c>
      <c r="E21" s="25" t="s">
        <v>79</v>
      </c>
      <c r="F21" t="s">
        <v>82</v>
      </c>
      <c r="G21" t="s">
        <v>99</v>
      </c>
      <c r="H21" s="29" t="s">
        <v>123</v>
      </c>
      <c r="I21" s="31" t="s">
        <v>135</v>
      </c>
      <c r="K21" s="32">
        <v>350000</v>
      </c>
      <c r="L21" s="32">
        <v>350000</v>
      </c>
      <c r="M21" t="s">
        <v>86</v>
      </c>
      <c r="N21" s="25" t="s">
        <v>87</v>
      </c>
      <c r="O21" s="25" t="s">
        <v>41</v>
      </c>
      <c r="P21" s="29" t="s">
        <v>125</v>
      </c>
    </row>
    <row r="22" spans="1:17" ht="45" hidden="1">
      <c r="A22" t="s">
        <v>136</v>
      </c>
      <c r="B22" s="25" t="s">
        <v>79</v>
      </c>
      <c r="C22" s="29" t="s">
        <v>137</v>
      </c>
      <c r="D22" s="25" t="s">
        <v>81</v>
      </c>
      <c r="E22" s="25" t="s">
        <v>79</v>
      </c>
      <c r="F22" t="s">
        <v>82</v>
      </c>
      <c r="G22" t="s">
        <v>99</v>
      </c>
      <c r="H22" s="29" t="s">
        <v>138</v>
      </c>
      <c r="I22" s="31" t="s">
        <v>139</v>
      </c>
      <c r="K22" s="32">
        <v>45000</v>
      </c>
      <c r="L22" s="32">
        <v>45000</v>
      </c>
      <c r="M22" t="s">
        <v>86</v>
      </c>
      <c r="N22" s="25" t="s">
        <v>140</v>
      </c>
      <c r="O22" s="25" t="s">
        <v>45</v>
      </c>
      <c r="P22" s="29" t="s">
        <v>141</v>
      </c>
      <c r="Q22" t="s">
        <v>142</v>
      </c>
    </row>
    <row r="23" spans="1:17" hidden="1">
      <c r="A23" t="s">
        <v>136</v>
      </c>
      <c r="B23" s="25" t="s">
        <v>79</v>
      </c>
      <c r="C23" s="29" t="s">
        <v>137</v>
      </c>
      <c r="D23" s="25" t="s">
        <v>81</v>
      </c>
      <c r="E23" s="25" t="s">
        <v>79</v>
      </c>
      <c r="F23" t="s">
        <v>82</v>
      </c>
      <c r="G23" t="s">
        <v>99</v>
      </c>
      <c r="H23" s="29" t="s">
        <v>138</v>
      </c>
      <c r="I23" s="31" t="s">
        <v>143</v>
      </c>
      <c r="K23" s="32">
        <v>177750</v>
      </c>
      <c r="L23" s="32">
        <v>177750</v>
      </c>
      <c r="M23" t="s">
        <v>133</v>
      </c>
      <c r="N23" s="25" t="s">
        <v>96</v>
      </c>
      <c r="O23" s="25" t="s">
        <v>45</v>
      </c>
      <c r="P23" s="29" t="s">
        <v>141</v>
      </c>
      <c r="Q23" t="s">
        <v>144</v>
      </c>
    </row>
    <row r="24" spans="1:17" hidden="1">
      <c r="A24" t="s">
        <v>136</v>
      </c>
      <c r="B24" s="25" t="s">
        <v>79</v>
      </c>
      <c r="C24" s="29" t="s">
        <v>137</v>
      </c>
      <c r="D24" s="25" t="s">
        <v>81</v>
      </c>
      <c r="E24" s="25" t="s">
        <v>79</v>
      </c>
      <c r="F24" t="s">
        <v>82</v>
      </c>
      <c r="G24" t="s">
        <v>99</v>
      </c>
      <c r="H24" s="29" t="s">
        <v>138</v>
      </c>
      <c r="I24" s="31" t="s">
        <v>145</v>
      </c>
      <c r="K24" s="32">
        <v>462000</v>
      </c>
      <c r="L24" s="32">
        <v>462000</v>
      </c>
      <c r="M24" t="s">
        <v>86</v>
      </c>
      <c r="N24" s="25" t="s">
        <v>128</v>
      </c>
      <c r="O24" s="25" t="s">
        <v>45</v>
      </c>
      <c r="P24" s="29" t="s">
        <v>141</v>
      </c>
      <c r="Q24" t="s">
        <v>146</v>
      </c>
    </row>
    <row r="25" spans="1:17" ht="60" hidden="1">
      <c r="A25" t="s">
        <v>136</v>
      </c>
      <c r="B25" s="25" t="s">
        <v>79</v>
      </c>
      <c r="C25" s="29" t="s">
        <v>137</v>
      </c>
      <c r="D25" s="25" t="s">
        <v>81</v>
      </c>
      <c r="E25" s="25" t="s">
        <v>79</v>
      </c>
      <c r="F25" t="s">
        <v>82</v>
      </c>
      <c r="G25" t="s">
        <v>99</v>
      </c>
      <c r="H25" s="29" t="s">
        <v>138</v>
      </c>
      <c r="I25" s="31" t="s">
        <v>147</v>
      </c>
      <c r="K25" s="32">
        <v>44496</v>
      </c>
      <c r="L25" s="32">
        <v>44496</v>
      </c>
      <c r="M25" t="s">
        <v>86</v>
      </c>
      <c r="N25" s="25" t="s">
        <v>140</v>
      </c>
      <c r="O25" s="25" t="s">
        <v>45</v>
      </c>
      <c r="P25" s="29" t="s">
        <v>141</v>
      </c>
      <c r="Q25" t="s">
        <v>148</v>
      </c>
    </row>
    <row r="26" spans="1:17" ht="30" hidden="1">
      <c r="A26" t="s">
        <v>136</v>
      </c>
      <c r="B26" s="25" t="s">
        <v>79</v>
      </c>
      <c r="C26" s="29" t="s">
        <v>137</v>
      </c>
      <c r="D26" s="25" t="s">
        <v>81</v>
      </c>
      <c r="E26" s="25" t="s">
        <v>79</v>
      </c>
      <c r="F26" t="s">
        <v>82</v>
      </c>
      <c r="G26" t="s">
        <v>99</v>
      </c>
      <c r="H26" s="29" t="s">
        <v>138</v>
      </c>
      <c r="I26" s="33" t="s">
        <v>149</v>
      </c>
      <c r="K26" s="32">
        <v>400000</v>
      </c>
      <c r="L26" s="32">
        <v>400000</v>
      </c>
      <c r="M26" t="s">
        <v>86</v>
      </c>
      <c r="N26" s="25" t="s">
        <v>87</v>
      </c>
      <c r="O26" s="25" t="s">
        <v>41</v>
      </c>
      <c r="P26" s="29" t="s">
        <v>141</v>
      </c>
    </row>
    <row r="27" spans="1:17" hidden="1">
      <c r="A27" t="s">
        <v>121</v>
      </c>
      <c r="B27" s="25" t="s">
        <v>79</v>
      </c>
      <c r="C27" t="s">
        <v>150</v>
      </c>
      <c r="D27" s="25" t="s">
        <v>81</v>
      </c>
      <c r="E27" s="25" t="s">
        <v>79</v>
      </c>
      <c r="F27" t="s">
        <v>151</v>
      </c>
      <c r="G27" t="s">
        <v>99</v>
      </c>
      <c r="H27" t="s">
        <v>152</v>
      </c>
      <c r="I27" s="33" t="s">
        <v>153</v>
      </c>
      <c r="K27" s="32">
        <v>30000</v>
      </c>
      <c r="L27" s="32">
        <v>30000</v>
      </c>
      <c r="M27" t="s">
        <v>86</v>
      </c>
      <c r="N27" s="25" t="s">
        <v>87</v>
      </c>
      <c r="O27" s="25" t="s">
        <v>43</v>
      </c>
      <c r="P27" s="29" t="s">
        <v>154</v>
      </c>
    </row>
    <row r="28" spans="1:17" ht="30" hidden="1">
      <c r="A28" t="s">
        <v>121</v>
      </c>
      <c r="B28" s="25" t="s">
        <v>79</v>
      </c>
      <c r="C28" t="s">
        <v>150</v>
      </c>
      <c r="D28" s="25" t="s">
        <v>81</v>
      </c>
      <c r="E28" s="25" t="s">
        <v>79</v>
      </c>
      <c r="F28" t="s">
        <v>151</v>
      </c>
      <c r="G28" t="s">
        <v>99</v>
      </c>
      <c r="H28" t="s">
        <v>152</v>
      </c>
      <c r="I28" s="33" t="s">
        <v>155</v>
      </c>
      <c r="K28" s="32">
        <v>200000</v>
      </c>
      <c r="L28" s="32">
        <v>200000</v>
      </c>
      <c r="M28" t="s">
        <v>86</v>
      </c>
      <c r="N28" s="25" t="s">
        <v>140</v>
      </c>
      <c r="O28" s="25" t="s">
        <v>43</v>
      </c>
      <c r="P28" s="29" t="s">
        <v>154</v>
      </c>
      <c r="Q28" t="s">
        <v>156</v>
      </c>
    </row>
    <row r="29" spans="1:17" hidden="1">
      <c r="A29" t="s">
        <v>121</v>
      </c>
      <c r="B29" s="25" t="s">
        <v>79</v>
      </c>
      <c r="C29" t="s">
        <v>150</v>
      </c>
      <c r="D29" s="25" t="s">
        <v>81</v>
      </c>
      <c r="E29" s="25" t="s">
        <v>79</v>
      </c>
      <c r="F29" t="s">
        <v>151</v>
      </c>
      <c r="G29" t="s">
        <v>99</v>
      </c>
      <c r="H29" t="s">
        <v>152</v>
      </c>
      <c r="I29" s="33" t="s">
        <v>157</v>
      </c>
      <c r="K29" s="32">
        <v>60000</v>
      </c>
      <c r="L29" s="32">
        <v>60000</v>
      </c>
      <c r="M29" t="s">
        <v>86</v>
      </c>
      <c r="N29" s="25" t="s">
        <v>140</v>
      </c>
      <c r="O29" s="25" t="s">
        <v>43</v>
      </c>
      <c r="P29" s="29" t="s">
        <v>154</v>
      </c>
      <c r="Q29" t="s">
        <v>158</v>
      </c>
    </row>
    <row r="30" spans="1:17" ht="30" hidden="1">
      <c r="A30" t="s">
        <v>121</v>
      </c>
      <c r="B30" s="25" t="s">
        <v>79</v>
      </c>
      <c r="C30" t="s">
        <v>150</v>
      </c>
      <c r="D30" s="25" t="s">
        <v>81</v>
      </c>
      <c r="E30" s="25" t="s">
        <v>79</v>
      </c>
      <c r="F30" t="s">
        <v>151</v>
      </c>
      <c r="G30" t="s">
        <v>59</v>
      </c>
      <c r="H30" t="s">
        <v>152</v>
      </c>
      <c r="I30" s="33" t="s">
        <v>159</v>
      </c>
      <c r="K30" s="32">
        <v>30000</v>
      </c>
      <c r="L30" s="32">
        <v>30000</v>
      </c>
      <c r="M30" t="s">
        <v>86</v>
      </c>
      <c r="N30" s="25" t="s">
        <v>87</v>
      </c>
      <c r="O30" s="25" t="s">
        <v>41</v>
      </c>
      <c r="P30" s="29" t="s">
        <v>154</v>
      </c>
    </row>
    <row r="31" spans="1:17" ht="30" hidden="1">
      <c r="A31" t="s">
        <v>121</v>
      </c>
      <c r="B31" s="25" t="s">
        <v>79</v>
      </c>
      <c r="C31" t="s">
        <v>150</v>
      </c>
      <c r="D31" s="25" t="s">
        <v>81</v>
      </c>
      <c r="E31" s="25" t="s">
        <v>79</v>
      </c>
      <c r="F31" t="s">
        <v>151</v>
      </c>
      <c r="G31" t="s">
        <v>99</v>
      </c>
      <c r="H31" t="s">
        <v>152</v>
      </c>
      <c r="I31" s="33" t="s">
        <v>160</v>
      </c>
      <c r="K31" s="32">
        <v>10000</v>
      </c>
      <c r="L31" s="32">
        <v>10000</v>
      </c>
      <c r="M31" t="s">
        <v>86</v>
      </c>
      <c r="N31" s="25" t="s">
        <v>87</v>
      </c>
      <c r="O31" s="25" t="s">
        <v>41</v>
      </c>
      <c r="P31" s="29" t="s">
        <v>154</v>
      </c>
    </row>
    <row r="32" spans="1:17" hidden="1">
      <c r="A32" t="s">
        <v>121</v>
      </c>
      <c r="B32" s="25" t="s">
        <v>79</v>
      </c>
      <c r="C32" t="s">
        <v>150</v>
      </c>
      <c r="D32" s="25" t="s">
        <v>81</v>
      </c>
      <c r="E32" s="25" t="s">
        <v>79</v>
      </c>
      <c r="F32" t="s">
        <v>151</v>
      </c>
      <c r="G32" t="s">
        <v>99</v>
      </c>
      <c r="H32" t="s">
        <v>152</v>
      </c>
      <c r="I32" s="33" t="s">
        <v>161</v>
      </c>
      <c r="K32" s="32">
        <v>60000</v>
      </c>
      <c r="L32" s="32">
        <v>60000</v>
      </c>
      <c r="M32" t="s">
        <v>86</v>
      </c>
      <c r="N32" s="25" t="s">
        <v>87</v>
      </c>
      <c r="O32" s="25" t="s">
        <v>41</v>
      </c>
      <c r="P32" s="29" t="s">
        <v>154</v>
      </c>
    </row>
    <row r="33" spans="1:17" ht="60" hidden="1">
      <c r="A33" t="s">
        <v>78</v>
      </c>
      <c r="B33" s="25" t="s">
        <v>79</v>
      </c>
      <c r="C33" t="s">
        <v>162</v>
      </c>
      <c r="D33" s="25" t="s">
        <v>81</v>
      </c>
      <c r="E33" s="25" t="s">
        <v>79</v>
      </c>
      <c r="F33" t="s">
        <v>151</v>
      </c>
      <c r="G33" t="s">
        <v>99</v>
      </c>
      <c r="H33" t="s">
        <v>163</v>
      </c>
      <c r="I33" s="33" t="s">
        <v>164</v>
      </c>
      <c r="K33" s="32">
        <v>220000</v>
      </c>
      <c r="L33" s="32">
        <v>220000</v>
      </c>
      <c r="M33" t="s">
        <v>133</v>
      </c>
      <c r="N33" s="25" t="s">
        <v>165</v>
      </c>
      <c r="O33" s="25" t="s">
        <v>43</v>
      </c>
      <c r="P33" s="29" t="s">
        <v>166</v>
      </c>
      <c r="Q33" t="s">
        <v>167</v>
      </c>
    </row>
    <row r="34" spans="1:17" hidden="1">
      <c r="A34" t="s">
        <v>136</v>
      </c>
      <c r="B34" s="25" t="s">
        <v>79</v>
      </c>
      <c r="C34" t="s">
        <v>168</v>
      </c>
      <c r="D34" s="25" t="s">
        <v>81</v>
      </c>
      <c r="E34" s="25" t="s">
        <v>79</v>
      </c>
      <c r="F34" t="s">
        <v>82</v>
      </c>
      <c r="G34" t="s">
        <v>99</v>
      </c>
      <c r="H34" t="s">
        <v>169</v>
      </c>
      <c r="I34" s="33" t="s">
        <v>170</v>
      </c>
      <c r="K34" s="32">
        <v>300000</v>
      </c>
      <c r="L34" s="32">
        <v>300000</v>
      </c>
      <c r="M34" t="s">
        <v>86</v>
      </c>
      <c r="N34" s="25" t="s">
        <v>87</v>
      </c>
      <c r="O34" s="25" t="s">
        <v>41</v>
      </c>
      <c r="P34" s="29" t="s">
        <v>171</v>
      </c>
    </row>
    <row r="35" spans="1:17" hidden="1">
      <c r="A35" t="s">
        <v>136</v>
      </c>
      <c r="B35" s="25" t="s">
        <v>79</v>
      </c>
      <c r="C35" t="s">
        <v>168</v>
      </c>
      <c r="D35" s="25" t="s">
        <v>81</v>
      </c>
      <c r="E35" s="25" t="s">
        <v>79</v>
      </c>
      <c r="F35" t="s">
        <v>82</v>
      </c>
      <c r="G35" t="s">
        <v>99</v>
      </c>
      <c r="H35" t="s">
        <v>169</v>
      </c>
      <c r="I35" s="33" t="s">
        <v>172</v>
      </c>
      <c r="K35" s="32">
        <v>120000</v>
      </c>
      <c r="L35" s="32">
        <v>120000</v>
      </c>
      <c r="M35" t="s">
        <v>133</v>
      </c>
      <c r="N35" s="25" t="s">
        <v>87</v>
      </c>
      <c r="O35" s="25" t="s">
        <v>41</v>
      </c>
      <c r="P35" s="29" t="s">
        <v>171</v>
      </c>
      <c r="Q35" t="s">
        <v>173</v>
      </c>
    </row>
    <row r="36" spans="1:17" hidden="1">
      <c r="A36" t="s">
        <v>174</v>
      </c>
      <c r="B36" s="25" t="s">
        <v>79</v>
      </c>
      <c r="C36" t="s">
        <v>175</v>
      </c>
      <c r="D36" s="25" t="s">
        <v>81</v>
      </c>
      <c r="E36" s="25" t="s">
        <v>79</v>
      </c>
      <c r="F36" t="s">
        <v>151</v>
      </c>
      <c r="G36" t="s">
        <v>99</v>
      </c>
      <c r="H36" t="s">
        <v>176</v>
      </c>
      <c r="I36" s="33" t="s">
        <v>177</v>
      </c>
      <c r="K36" s="26">
        <v>50000</v>
      </c>
      <c r="L36" s="26">
        <v>50000</v>
      </c>
      <c r="M36" t="s">
        <v>133</v>
      </c>
      <c r="N36" s="25" t="s">
        <v>96</v>
      </c>
      <c r="O36" s="25" t="s">
        <v>43</v>
      </c>
      <c r="P36" s="29" t="s">
        <v>178</v>
      </c>
      <c r="Q36" t="s">
        <v>179</v>
      </c>
    </row>
    <row r="37" spans="1:17" ht="30" hidden="1">
      <c r="A37" t="s">
        <v>174</v>
      </c>
      <c r="B37" s="25" t="s">
        <v>79</v>
      </c>
      <c r="C37" t="s">
        <v>180</v>
      </c>
      <c r="D37" s="25" t="s">
        <v>81</v>
      </c>
      <c r="E37" s="25" t="s">
        <v>79</v>
      </c>
      <c r="F37" t="s">
        <v>151</v>
      </c>
      <c r="G37" t="s">
        <v>99</v>
      </c>
      <c r="H37" t="s">
        <v>176</v>
      </c>
      <c r="I37" s="33" t="s">
        <v>181</v>
      </c>
      <c r="K37" s="26">
        <v>220000</v>
      </c>
      <c r="L37" s="26">
        <v>220000</v>
      </c>
      <c r="M37" t="s">
        <v>86</v>
      </c>
      <c r="N37" s="25" t="s">
        <v>110</v>
      </c>
      <c r="O37" s="25" t="s">
        <v>43</v>
      </c>
      <c r="P37" s="29" t="s">
        <v>178</v>
      </c>
      <c r="Q37" t="s">
        <v>182</v>
      </c>
    </row>
    <row r="38" spans="1:17" ht="30" hidden="1">
      <c r="A38" t="s">
        <v>174</v>
      </c>
      <c r="B38" s="25" t="s">
        <v>79</v>
      </c>
      <c r="C38" t="s">
        <v>175</v>
      </c>
      <c r="D38" s="29" t="s">
        <v>81</v>
      </c>
      <c r="E38" s="29" t="s">
        <v>79</v>
      </c>
      <c r="F38" t="s">
        <v>151</v>
      </c>
      <c r="G38" t="s">
        <v>99</v>
      </c>
      <c r="H38" t="s">
        <v>176</v>
      </c>
      <c r="I38" s="33" t="s">
        <v>183</v>
      </c>
      <c r="K38" s="26">
        <v>200000</v>
      </c>
      <c r="L38" s="26">
        <v>200000</v>
      </c>
      <c r="M38" t="s">
        <v>86</v>
      </c>
      <c r="N38" s="25" t="s">
        <v>96</v>
      </c>
      <c r="O38" s="25" t="s">
        <v>43</v>
      </c>
      <c r="P38" s="29" t="s">
        <v>178</v>
      </c>
      <c r="Q38" t="s">
        <v>184</v>
      </c>
    </row>
    <row r="39" spans="1:17" hidden="1">
      <c r="A39" t="s">
        <v>174</v>
      </c>
      <c r="B39" s="25" t="s">
        <v>79</v>
      </c>
      <c r="C39" t="s">
        <v>175</v>
      </c>
      <c r="D39" s="29" t="s">
        <v>81</v>
      </c>
      <c r="E39" s="29" t="s">
        <v>79</v>
      </c>
      <c r="F39" t="s">
        <v>151</v>
      </c>
      <c r="G39" t="s">
        <v>99</v>
      </c>
      <c r="H39" t="s">
        <v>176</v>
      </c>
      <c r="I39" s="33" t="s">
        <v>185</v>
      </c>
      <c r="K39" s="26">
        <v>100000</v>
      </c>
      <c r="L39" s="26">
        <v>100000</v>
      </c>
      <c r="M39" t="s">
        <v>86</v>
      </c>
      <c r="N39" s="25" t="s">
        <v>110</v>
      </c>
      <c r="O39" s="25" t="s">
        <v>43</v>
      </c>
      <c r="P39" s="29" t="s">
        <v>178</v>
      </c>
      <c r="Q39" t="s">
        <v>184</v>
      </c>
    </row>
    <row r="40" spans="1:17" ht="75" hidden="1">
      <c r="A40" t="s">
        <v>174</v>
      </c>
      <c r="B40" s="25" t="s">
        <v>79</v>
      </c>
      <c r="C40" t="s">
        <v>175</v>
      </c>
      <c r="D40" s="25" t="s">
        <v>81</v>
      </c>
      <c r="E40" s="25" t="s">
        <v>79</v>
      </c>
      <c r="F40" t="s">
        <v>151</v>
      </c>
      <c r="G40" t="s">
        <v>99</v>
      </c>
      <c r="H40" t="s">
        <v>176</v>
      </c>
      <c r="I40" s="33" t="s">
        <v>186</v>
      </c>
      <c r="K40" s="26">
        <v>2350000</v>
      </c>
      <c r="L40" s="26">
        <v>2350000</v>
      </c>
      <c r="M40" t="s">
        <v>86</v>
      </c>
      <c r="N40" s="25" t="s">
        <v>165</v>
      </c>
      <c r="O40" s="25" t="s">
        <v>43</v>
      </c>
      <c r="P40" s="29" t="s">
        <v>178</v>
      </c>
      <c r="Q40" t="s">
        <v>187</v>
      </c>
    </row>
    <row r="41" spans="1:17" ht="30" hidden="1">
      <c r="A41" t="s">
        <v>174</v>
      </c>
      <c r="B41" s="25" t="s">
        <v>79</v>
      </c>
      <c r="C41" t="s">
        <v>175</v>
      </c>
      <c r="D41" s="29" t="s">
        <v>81</v>
      </c>
      <c r="E41" s="29" t="s">
        <v>79</v>
      </c>
      <c r="F41" t="s">
        <v>151</v>
      </c>
      <c r="G41" t="s">
        <v>99</v>
      </c>
      <c r="H41" t="s">
        <v>176</v>
      </c>
      <c r="I41" s="33" t="s">
        <v>188</v>
      </c>
      <c r="K41" s="26">
        <v>570000</v>
      </c>
      <c r="L41" s="26">
        <v>570000</v>
      </c>
      <c r="M41" t="s">
        <v>86</v>
      </c>
      <c r="N41" s="29" t="s">
        <v>128</v>
      </c>
      <c r="O41" s="25" t="s">
        <v>43</v>
      </c>
      <c r="P41" s="29" t="s">
        <v>178</v>
      </c>
      <c r="Q41" t="s">
        <v>189</v>
      </c>
    </row>
    <row r="42" spans="1:17" ht="30" hidden="1">
      <c r="A42" t="s">
        <v>174</v>
      </c>
      <c r="B42" s="25" t="s">
        <v>79</v>
      </c>
      <c r="C42" t="s">
        <v>175</v>
      </c>
      <c r="D42" s="25" t="s">
        <v>81</v>
      </c>
      <c r="E42" s="25" t="s">
        <v>79</v>
      </c>
      <c r="F42" t="s">
        <v>151</v>
      </c>
      <c r="G42" t="s">
        <v>99</v>
      </c>
      <c r="H42" t="s">
        <v>176</v>
      </c>
      <c r="I42" s="33" t="s">
        <v>190</v>
      </c>
      <c r="K42" s="26">
        <v>90000</v>
      </c>
      <c r="L42" s="26">
        <v>90000</v>
      </c>
      <c r="M42" t="s">
        <v>133</v>
      </c>
      <c r="N42" s="25" t="s">
        <v>87</v>
      </c>
      <c r="O42" s="25" t="s">
        <v>41</v>
      </c>
      <c r="P42" s="29" t="s">
        <v>178</v>
      </c>
      <c r="Q42" t="s">
        <v>173</v>
      </c>
    </row>
    <row r="43" spans="1:17" ht="30" hidden="1">
      <c r="A43" t="s">
        <v>174</v>
      </c>
      <c r="B43" s="25" t="s">
        <v>79</v>
      </c>
      <c r="C43" t="s">
        <v>175</v>
      </c>
      <c r="D43" s="25" t="s">
        <v>81</v>
      </c>
      <c r="E43" s="25" t="s">
        <v>79</v>
      </c>
      <c r="F43" t="s">
        <v>151</v>
      </c>
      <c r="G43" t="s">
        <v>59</v>
      </c>
      <c r="H43" t="s">
        <v>176</v>
      </c>
      <c r="I43" s="33" t="s">
        <v>191</v>
      </c>
      <c r="K43" s="26">
        <v>700000</v>
      </c>
      <c r="L43" s="26">
        <v>700000</v>
      </c>
      <c r="M43" t="s">
        <v>86</v>
      </c>
      <c r="N43" s="25" t="s">
        <v>87</v>
      </c>
      <c r="O43" s="25" t="s">
        <v>41</v>
      </c>
      <c r="P43" s="29" t="s">
        <v>178</v>
      </c>
    </row>
    <row r="44" spans="1:17" ht="30" hidden="1">
      <c r="A44" t="s">
        <v>174</v>
      </c>
      <c r="B44" s="25" t="s">
        <v>79</v>
      </c>
      <c r="C44" t="s">
        <v>192</v>
      </c>
      <c r="D44" s="25" t="s">
        <v>81</v>
      </c>
      <c r="E44" s="25" t="s">
        <v>79</v>
      </c>
      <c r="F44" t="s">
        <v>82</v>
      </c>
      <c r="G44" t="s">
        <v>83</v>
      </c>
      <c r="H44" t="s">
        <v>193</v>
      </c>
      <c r="I44" s="33" t="s">
        <v>194</v>
      </c>
      <c r="K44" s="26">
        <v>6000000</v>
      </c>
      <c r="L44" s="26">
        <v>6000000</v>
      </c>
      <c r="M44" t="s">
        <v>86</v>
      </c>
      <c r="N44" s="25" t="s">
        <v>110</v>
      </c>
      <c r="O44" s="25" t="s">
        <v>43</v>
      </c>
      <c r="P44" s="29" t="s">
        <v>195</v>
      </c>
      <c r="Q44" t="s">
        <v>196</v>
      </c>
    </row>
    <row r="45" spans="1:17" hidden="1">
      <c r="A45" t="s">
        <v>174</v>
      </c>
      <c r="B45" s="25" t="s">
        <v>79</v>
      </c>
      <c r="C45" t="s">
        <v>192</v>
      </c>
      <c r="D45" s="25" t="s">
        <v>81</v>
      </c>
      <c r="E45" s="25" t="s">
        <v>79</v>
      </c>
      <c r="F45" t="s">
        <v>82</v>
      </c>
      <c r="G45" t="s">
        <v>59</v>
      </c>
      <c r="H45" t="s">
        <v>193</v>
      </c>
      <c r="I45" s="33" t="s">
        <v>197</v>
      </c>
      <c r="K45" s="26">
        <v>15000</v>
      </c>
      <c r="L45" s="26">
        <v>15000</v>
      </c>
      <c r="M45" t="s">
        <v>133</v>
      </c>
      <c r="N45" s="29" t="s">
        <v>128</v>
      </c>
      <c r="O45" s="25" t="s">
        <v>43</v>
      </c>
      <c r="P45" s="29" t="s">
        <v>195</v>
      </c>
      <c r="Q45" t="s">
        <v>198</v>
      </c>
    </row>
    <row r="46" spans="1:17" ht="90" hidden="1">
      <c r="A46" t="s">
        <v>174</v>
      </c>
      <c r="B46" s="25" t="s">
        <v>79</v>
      </c>
      <c r="C46" t="s">
        <v>192</v>
      </c>
      <c r="D46" s="25" t="s">
        <v>81</v>
      </c>
      <c r="E46" s="25" t="s">
        <v>79</v>
      </c>
      <c r="F46" t="s">
        <v>82</v>
      </c>
      <c r="G46" t="s">
        <v>99</v>
      </c>
      <c r="H46" t="s">
        <v>193</v>
      </c>
      <c r="I46" s="33" t="s">
        <v>199</v>
      </c>
      <c r="K46" s="26">
        <v>120000</v>
      </c>
      <c r="L46" s="26">
        <v>120000</v>
      </c>
      <c r="M46" t="s">
        <v>86</v>
      </c>
      <c r="N46" s="25" t="s">
        <v>87</v>
      </c>
      <c r="O46" s="25" t="s">
        <v>43</v>
      </c>
      <c r="P46" s="29" t="s">
        <v>195</v>
      </c>
    </row>
    <row r="47" spans="1:17" ht="60" hidden="1">
      <c r="A47" t="s">
        <v>174</v>
      </c>
      <c r="B47" s="25" t="s">
        <v>79</v>
      </c>
      <c r="C47" t="s">
        <v>192</v>
      </c>
      <c r="D47" s="25" t="s">
        <v>81</v>
      </c>
      <c r="E47" s="25" t="s">
        <v>79</v>
      </c>
      <c r="F47" t="s">
        <v>82</v>
      </c>
      <c r="G47" t="s">
        <v>99</v>
      </c>
      <c r="H47" t="s">
        <v>193</v>
      </c>
      <c r="I47" s="33" t="s">
        <v>200</v>
      </c>
      <c r="K47" s="26">
        <v>25000</v>
      </c>
      <c r="L47" s="26">
        <v>25000</v>
      </c>
      <c r="M47" t="s">
        <v>86</v>
      </c>
      <c r="N47" s="25" t="s">
        <v>87</v>
      </c>
      <c r="O47" s="25" t="s">
        <v>43</v>
      </c>
      <c r="P47" s="29" t="s">
        <v>195</v>
      </c>
    </row>
    <row r="48" spans="1:17" ht="30" hidden="1">
      <c r="A48" t="s">
        <v>174</v>
      </c>
      <c r="B48" s="25" t="s">
        <v>79</v>
      </c>
      <c r="C48" t="s">
        <v>192</v>
      </c>
      <c r="D48" s="25" t="s">
        <v>81</v>
      </c>
      <c r="E48" s="25" t="s">
        <v>79</v>
      </c>
      <c r="F48" t="s">
        <v>82</v>
      </c>
      <c r="G48" t="s">
        <v>83</v>
      </c>
      <c r="H48" t="s">
        <v>193</v>
      </c>
      <c r="I48" s="33" t="s">
        <v>201</v>
      </c>
      <c r="K48" s="26">
        <v>1700000</v>
      </c>
      <c r="L48" s="26">
        <v>1700000</v>
      </c>
      <c r="M48" t="s">
        <v>86</v>
      </c>
      <c r="N48" s="25" t="s">
        <v>202</v>
      </c>
      <c r="O48" s="25" t="s">
        <v>45</v>
      </c>
      <c r="P48" s="29" t="s">
        <v>195</v>
      </c>
      <c r="Q48" t="s">
        <v>203</v>
      </c>
    </row>
    <row r="49" spans="1:17" ht="30" hidden="1">
      <c r="A49" t="s">
        <v>174</v>
      </c>
      <c r="B49" s="25" t="s">
        <v>79</v>
      </c>
      <c r="C49" t="s">
        <v>192</v>
      </c>
      <c r="D49" s="25" t="s">
        <v>81</v>
      </c>
      <c r="E49" s="25" t="s">
        <v>79</v>
      </c>
      <c r="F49" t="s">
        <v>82</v>
      </c>
      <c r="G49" t="s">
        <v>59</v>
      </c>
      <c r="H49" t="s">
        <v>193</v>
      </c>
      <c r="I49" s="33" t="s">
        <v>204</v>
      </c>
      <c r="K49" s="26">
        <v>100000</v>
      </c>
      <c r="L49" s="26">
        <v>100000</v>
      </c>
      <c r="M49" t="s">
        <v>133</v>
      </c>
      <c r="N49" s="25" t="s">
        <v>87</v>
      </c>
      <c r="O49" s="25" t="s">
        <v>41</v>
      </c>
      <c r="P49" s="29" t="s">
        <v>195</v>
      </c>
    </row>
    <row r="50" spans="1:17" ht="75" hidden="1">
      <c r="A50" t="s">
        <v>205</v>
      </c>
      <c r="B50" s="25" t="s">
        <v>79</v>
      </c>
      <c r="C50" t="s">
        <v>206</v>
      </c>
      <c r="D50" s="25" t="s">
        <v>81</v>
      </c>
      <c r="E50" s="25" t="s">
        <v>79</v>
      </c>
      <c r="F50" t="s">
        <v>151</v>
      </c>
      <c r="G50" t="s">
        <v>99</v>
      </c>
      <c r="H50" t="s">
        <v>207</v>
      </c>
      <c r="I50" s="33" t="s">
        <v>208</v>
      </c>
      <c r="K50" s="26">
        <v>230000</v>
      </c>
      <c r="L50" s="26">
        <v>230000</v>
      </c>
      <c r="M50" t="s">
        <v>133</v>
      </c>
      <c r="N50" s="25" t="s">
        <v>209</v>
      </c>
      <c r="O50" s="25" t="s">
        <v>45</v>
      </c>
      <c r="P50" s="29" t="s">
        <v>210</v>
      </c>
      <c r="Q50" t="s">
        <v>211</v>
      </c>
    </row>
    <row r="51" spans="1:17" ht="45" hidden="1">
      <c r="A51" t="s">
        <v>205</v>
      </c>
      <c r="B51" s="25" t="s">
        <v>79</v>
      </c>
      <c r="C51" t="s">
        <v>212</v>
      </c>
      <c r="D51" s="25" t="s">
        <v>81</v>
      </c>
      <c r="E51" s="25" t="s">
        <v>79</v>
      </c>
      <c r="F51" t="s">
        <v>151</v>
      </c>
      <c r="G51" t="s">
        <v>99</v>
      </c>
      <c r="H51" t="s">
        <v>207</v>
      </c>
      <c r="I51" s="33" t="s">
        <v>213</v>
      </c>
      <c r="K51" s="26">
        <v>110000</v>
      </c>
      <c r="L51" s="26">
        <v>110000</v>
      </c>
      <c r="M51" t="s">
        <v>86</v>
      </c>
      <c r="N51" s="25" t="s">
        <v>128</v>
      </c>
      <c r="O51" s="25" t="s">
        <v>43</v>
      </c>
      <c r="P51" s="29" t="s">
        <v>210</v>
      </c>
      <c r="Q51" t="s">
        <v>214</v>
      </c>
    </row>
    <row r="52" spans="1:17" hidden="1">
      <c r="A52" t="s">
        <v>215</v>
      </c>
      <c r="B52" s="25" t="s">
        <v>79</v>
      </c>
      <c r="C52" t="s">
        <v>216</v>
      </c>
      <c r="D52" s="29" t="s">
        <v>81</v>
      </c>
      <c r="E52" s="29" t="s">
        <v>217</v>
      </c>
      <c r="F52" t="s">
        <v>151</v>
      </c>
      <c r="G52" t="s">
        <v>99</v>
      </c>
      <c r="H52" t="s">
        <v>218</v>
      </c>
      <c r="I52" s="33" t="s">
        <v>219</v>
      </c>
      <c r="K52" s="26">
        <v>48000</v>
      </c>
      <c r="L52" s="26">
        <v>48000</v>
      </c>
      <c r="M52" t="s">
        <v>86</v>
      </c>
      <c r="N52" s="25" t="s">
        <v>87</v>
      </c>
      <c r="O52" s="25" t="s">
        <v>43</v>
      </c>
      <c r="P52" s="29" t="s">
        <v>220</v>
      </c>
      <c r="Q52" t="s">
        <v>221</v>
      </c>
    </row>
    <row r="53" spans="1:17" ht="30" hidden="1">
      <c r="A53" t="s">
        <v>215</v>
      </c>
      <c r="B53" s="25" t="s">
        <v>79</v>
      </c>
      <c r="C53" t="s">
        <v>216</v>
      </c>
      <c r="D53" s="29" t="s">
        <v>81</v>
      </c>
      <c r="E53" s="29" t="s">
        <v>79</v>
      </c>
      <c r="F53" t="s">
        <v>151</v>
      </c>
      <c r="G53" t="s">
        <v>99</v>
      </c>
      <c r="H53" t="s">
        <v>218</v>
      </c>
      <c r="I53" s="33" t="s">
        <v>222</v>
      </c>
      <c r="K53" s="26">
        <v>166500</v>
      </c>
      <c r="L53" s="26">
        <v>166500</v>
      </c>
      <c r="M53" t="s">
        <v>86</v>
      </c>
      <c r="N53" s="25" t="s">
        <v>96</v>
      </c>
      <c r="O53" s="25" t="s">
        <v>43</v>
      </c>
      <c r="P53" s="29" t="s">
        <v>220</v>
      </c>
      <c r="Q53" t="s">
        <v>223</v>
      </c>
    </row>
    <row r="54" spans="1:17" ht="30" hidden="1">
      <c r="A54" t="s">
        <v>215</v>
      </c>
      <c r="B54" s="25" t="s">
        <v>79</v>
      </c>
      <c r="C54" s="33" t="s">
        <v>224</v>
      </c>
      <c r="D54" s="25" t="s">
        <v>81</v>
      </c>
      <c r="E54" s="29" t="s">
        <v>225</v>
      </c>
      <c r="F54" t="s">
        <v>151</v>
      </c>
      <c r="G54" t="s">
        <v>99</v>
      </c>
      <c r="H54" t="s">
        <v>218</v>
      </c>
      <c r="I54" s="33" t="s">
        <v>226</v>
      </c>
      <c r="K54" s="26">
        <v>60000</v>
      </c>
      <c r="L54" s="26">
        <v>60000</v>
      </c>
      <c r="M54" t="s">
        <v>133</v>
      </c>
      <c r="N54" s="25" t="s">
        <v>96</v>
      </c>
      <c r="O54" s="25" t="s">
        <v>43</v>
      </c>
      <c r="P54" s="29" t="s">
        <v>220</v>
      </c>
      <c r="Q54" t="s">
        <v>227</v>
      </c>
    </row>
    <row r="55" spans="1:17" ht="30" hidden="1">
      <c r="A55" t="s">
        <v>215</v>
      </c>
      <c r="B55" s="25" t="s">
        <v>79</v>
      </c>
      <c r="C55" t="s">
        <v>216</v>
      </c>
      <c r="D55" s="29" t="s">
        <v>81</v>
      </c>
      <c r="E55" s="29" t="s">
        <v>217</v>
      </c>
      <c r="F55" t="s">
        <v>151</v>
      </c>
      <c r="G55" t="s">
        <v>99</v>
      </c>
      <c r="H55" t="s">
        <v>218</v>
      </c>
      <c r="I55" s="33" t="s">
        <v>228</v>
      </c>
      <c r="K55" s="26">
        <v>54000</v>
      </c>
      <c r="L55" s="26">
        <v>54000</v>
      </c>
      <c r="M55" t="s">
        <v>86</v>
      </c>
      <c r="N55" t="s">
        <v>87</v>
      </c>
      <c r="O55" s="25" t="s">
        <v>43</v>
      </c>
      <c r="P55" s="29" t="s">
        <v>220</v>
      </c>
      <c r="Q55" t="s">
        <v>229</v>
      </c>
    </row>
    <row r="56" spans="1:17" ht="30" hidden="1">
      <c r="A56" t="s">
        <v>215</v>
      </c>
      <c r="B56" s="25" t="s">
        <v>79</v>
      </c>
      <c r="C56" t="s">
        <v>216</v>
      </c>
      <c r="D56" s="29" t="s">
        <v>81</v>
      </c>
      <c r="E56" s="29" t="s">
        <v>217</v>
      </c>
      <c r="F56" t="s">
        <v>151</v>
      </c>
      <c r="G56" t="s">
        <v>99</v>
      </c>
      <c r="H56" t="s">
        <v>218</v>
      </c>
      <c r="I56" s="33" t="s">
        <v>230</v>
      </c>
      <c r="K56" s="26">
        <v>48000</v>
      </c>
      <c r="L56" s="26">
        <v>48000</v>
      </c>
      <c r="M56" t="s">
        <v>86</v>
      </c>
      <c r="N56" s="25" t="s">
        <v>110</v>
      </c>
      <c r="O56" s="25" t="s">
        <v>43</v>
      </c>
      <c r="P56" s="29" t="s">
        <v>220</v>
      </c>
      <c r="Q56" t="s">
        <v>231</v>
      </c>
    </row>
    <row r="57" spans="1:17" ht="30" hidden="1">
      <c r="A57" t="s">
        <v>215</v>
      </c>
      <c r="B57" s="25" t="s">
        <v>79</v>
      </c>
      <c r="C57" t="s">
        <v>216</v>
      </c>
      <c r="D57" s="29" t="s">
        <v>81</v>
      </c>
      <c r="E57" s="29" t="s">
        <v>217</v>
      </c>
      <c r="F57" t="s">
        <v>151</v>
      </c>
      <c r="G57" t="s">
        <v>99</v>
      </c>
      <c r="H57" t="s">
        <v>218</v>
      </c>
      <c r="I57" s="33" t="s">
        <v>232</v>
      </c>
      <c r="K57" s="26">
        <v>54000</v>
      </c>
      <c r="L57" s="26">
        <v>54000</v>
      </c>
      <c r="M57" t="s">
        <v>86</v>
      </c>
      <c r="N57" s="25" t="s">
        <v>110</v>
      </c>
      <c r="O57" s="25" t="s">
        <v>43</v>
      </c>
      <c r="P57" s="29" t="s">
        <v>220</v>
      </c>
      <c r="Q57" t="s">
        <v>229</v>
      </c>
    </row>
    <row r="58" spans="1:17" ht="60" hidden="1">
      <c r="A58" t="s">
        <v>215</v>
      </c>
      <c r="B58" s="25" t="s">
        <v>79</v>
      </c>
      <c r="C58" s="33" t="s">
        <v>233</v>
      </c>
      <c r="D58" s="29" t="s">
        <v>81</v>
      </c>
      <c r="E58" s="29" t="s">
        <v>217</v>
      </c>
      <c r="F58" t="s">
        <v>151</v>
      </c>
      <c r="G58" t="s">
        <v>99</v>
      </c>
      <c r="H58" t="s">
        <v>218</v>
      </c>
      <c r="I58" s="33" t="s">
        <v>234</v>
      </c>
      <c r="K58" s="26">
        <v>37000</v>
      </c>
      <c r="L58" s="26">
        <v>37000</v>
      </c>
      <c r="M58" t="s">
        <v>86</v>
      </c>
      <c r="N58" t="s">
        <v>87</v>
      </c>
      <c r="O58" s="25" t="s">
        <v>43</v>
      </c>
      <c r="P58" s="29" t="s">
        <v>220</v>
      </c>
      <c r="Q58" t="s">
        <v>235</v>
      </c>
    </row>
    <row r="59" spans="1:17" ht="60" hidden="1">
      <c r="A59" t="s">
        <v>215</v>
      </c>
      <c r="B59" s="25" t="s">
        <v>79</v>
      </c>
      <c r="C59" s="33" t="s">
        <v>233</v>
      </c>
      <c r="D59" s="29" t="s">
        <v>81</v>
      </c>
      <c r="E59" s="29" t="s">
        <v>217</v>
      </c>
      <c r="F59" t="s">
        <v>151</v>
      </c>
      <c r="G59" t="s">
        <v>99</v>
      </c>
      <c r="H59" t="s">
        <v>218</v>
      </c>
      <c r="I59" s="33" t="s">
        <v>236</v>
      </c>
      <c r="K59" s="26">
        <v>37000</v>
      </c>
      <c r="L59" s="26">
        <v>37000</v>
      </c>
      <c r="M59" t="s">
        <v>86</v>
      </c>
      <c r="N59" t="s">
        <v>87</v>
      </c>
      <c r="O59" s="25" t="s">
        <v>43</v>
      </c>
      <c r="P59" s="29" t="s">
        <v>220</v>
      </c>
      <c r="Q59" t="s">
        <v>235</v>
      </c>
    </row>
    <row r="60" spans="1:17" ht="60" hidden="1">
      <c r="A60" t="s">
        <v>215</v>
      </c>
      <c r="B60" s="25" t="s">
        <v>79</v>
      </c>
      <c r="C60" s="33" t="s">
        <v>233</v>
      </c>
      <c r="D60" s="29" t="s">
        <v>81</v>
      </c>
      <c r="E60" s="29" t="s">
        <v>217</v>
      </c>
      <c r="F60" t="s">
        <v>151</v>
      </c>
      <c r="G60" t="s">
        <v>99</v>
      </c>
      <c r="H60" t="s">
        <v>218</v>
      </c>
      <c r="I60" s="33" t="s">
        <v>237</v>
      </c>
      <c r="K60" s="26">
        <v>36000</v>
      </c>
      <c r="L60" s="26">
        <v>36000</v>
      </c>
      <c r="M60" t="s">
        <v>86</v>
      </c>
      <c r="N60" t="s">
        <v>87</v>
      </c>
      <c r="O60" s="25" t="s">
        <v>43</v>
      </c>
      <c r="P60" s="29" t="s">
        <v>220</v>
      </c>
      <c r="Q60" t="s">
        <v>235</v>
      </c>
    </row>
    <row r="61" spans="1:17" ht="60" hidden="1">
      <c r="A61" t="s">
        <v>215</v>
      </c>
      <c r="B61" s="25" t="s">
        <v>79</v>
      </c>
      <c r="C61" s="33" t="s">
        <v>233</v>
      </c>
      <c r="D61" s="29" t="s">
        <v>81</v>
      </c>
      <c r="E61" s="29" t="s">
        <v>217</v>
      </c>
      <c r="F61" t="s">
        <v>151</v>
      </c>
      <c r="G61" t="s">
        <v>99</v>
      </c>
      <c r="H61" t="s">
        <v>218</v>
      </c>
      <c r="I61" s="33" t="s">
        <v>237</v>
      </c>
      <c r="K61" s="26">
        <v>51000</v>
      </c>
      <c r="L61" s="26">
        <v>51000</v>
      </c>
      <c r="M61" t="s">
        <v>86</v>
      </c>
      <c r="N61" t="s">
        <v>87</v>
      </c>
      <c r="O61" s="25" t="s">
        <v>43</v>
      </c>
      <c r="P61" s="29" t="s">
        <v>220</v>
      </c>
      <c r="Q61" t="s">
        <v>235</v>
      </c>
    </row>
    <row r="62" spans="1:17" ht="75" hidden="1">
      <c r="A62" t="s">
        <v>215</v>
      </c>
      <c r="B62" s="25" t="s">
        <v>79</v>
      </c>
      <c r="C62" s="33" t="s">
        <v>233</v>
      </c>
      <c r="D62" s="29" t="s">
        <v>81</v>
      </c>
      <c r="E62" s="29" t="s">
        <v>238</v>
      </c>
      <c r="F62" t="s">
        <v>151</v>
      </c>
      <c r="G62" t="s">
        <v>83</v>
      </c>
      <c r="H62" t="s">
        <v>218</v>
      </c>
      <c r="I62" s="33" t="s">
        <v>239</v>
      </c>
      <c r="K62" s="26">
        <v>14000000</v>
      </c>
      <c r="L62" s="26">
        <v>14000000</v>
      </c>
      <c r="M62" t="s">
        <v>86</v>
      </c>
      <c r="N62" s="25" t="s">
        <v>110</v>
      </c>
      <c r="O62" s="25" t="s">
        <v>43</v>
      </c>
      <c r="P62" s="29" t="s">
        <v>220</v>
      </c>
      <c r="Q62" t="s">
        <v>240</v>
      </c>
    </row>
    <row r="63" spans="1:17" ht="30" hidden="1">
      <c r="A63" t="s">
        <v>215</v>
      </c>
      <c r="B63" s="25" t="s">
        <v>79</v>
      </c>
      <c r="C63" s="33" t="s">
        <v>224</v>
      </c>
      <c r="D63" s="25" t="s">
        <v>81</v>
      </c>
      <c r="E63" s="25" t="s">
        <v>79</v>
      </c>
      <c r="F63" t="s">
        <v>151</v>
      </c>
      <c r="G63" t="s">
        <v>99</v>
      </c>
      <c r="H63" t="s">
        <v>218</v>
      </c>
      <c r="I63" s="33" t="s">
        <v>241</v>
      </c>
      <c r="K63" s="26">
        <v>390000</v>
      </c>
      <c r="L63" s="26">
        <v>390000</v>
      </c>
      <c r="M63" t="s">
        <v>86</v>
      </c>
      <c r="N63" s="25" t="s">
        <v>96</v>
      </c>
      <c r="O63" s="25" t="s">
        <v>43</v>
      </c>
      <c r="P63" s="29" t="s">
        <v>220</v>
      </c>
      <c r="Q63" t="s">
        <v>242</v>
      </c>
    </row>
    <row r="64" spans="1:17" ht="30" hidden="1">
      <c r="A64" t="s">
        <v>215</v>
      </c>
      <c r="B64" s="25" t="s">
        <v>79</v>
      </c>
      <c r="C64" s="33" t="s">
        <v>224</v>
      </c>
      <c r="D64" s="25" t="s">
        <v>81</v>
      </c>
      <c r="E64" s="25" t="s">
        <v>79</v>
      </c>
      <c r="F64" t="s">
        <v>151</v>
      </c>
      <c r="G64" t="s">
        <v>59</v>
      </c>
      <c r="H64" t="s">
        <v>218</v>
      </c>
      <c r="I64" s="33" t="s">
        <v>243</v>
      </c>
      <c r="K64" s="26">
        <v>16555</v>
      </c>
      <c r="L64" s="26">
        <v>16555</v>
      </c>
      <c r="M64" t="s">
        <v>133</v>
      </c>
      <c r="N64" t="s">
        <v>87</v>
      </c>
      <c r="O64" s="25" t="s">
        <v>41</v>
      </c>
      <c r="P64" s="29" t="s">
        <v>220</v>
      </c>
    </row>
    <row r="65" spans="1:17" ht="30" hidden="1">
      <c r="A65" t="s">
        <v>215</v>
      </c>
      <c r="B65" s="25" t="s">
        <v>79</v>
      </c>
      <c r="C65" s="33" t="s">
        <v>224</v>
      </c>
      <c r="D65" s="25" t="s">
        <v>81</v>
      </c>
      <c r="E65" s="25" t="s">
        <v>79</v>
      </c>
      <c r="F65" t="s">
        <v>151</v>
      </c>
      <c r="G65" t="s">
        <v>59</v>
      </c>
      <c r="H65" t="s">
        <v>218</v>
      </c>
      <c r="I65" s="33" t="s">
        <v>244</v>
      </c>
      <c r="K65" s="26">
        <v>51880</v>
      </c>
      <c r="L65" s="26">
        <v>51880</v>
      </c>
      <c r="M65" t="s">
        <v>133</v>
      </c>
      <c r="N65" t="s">
        <v>87</v>
      </c>
      <c r="O65" s="25" t="s">
        <v>41</v>
      </c>
      <c r="P65" s="29" t="s">
        <v>220</v>
      </c>
    </row>
    <row r="66" spans="1:17" ht="60" hidden="1">
      <c r="A66" t="s">
        <v>215</v>
      </c>
      <c r="B66" s="25" t="s">
        <v>79</v>
      </c>
      <c r="C66" s="33" t="s">
        <v>233</v>
      </c>
      <c r="D66" s="29" t="s">
        <v>81</v>
      </c>
      <c r="E66" s="29" t="s">
        <v>217</v>
      </c>
      <c r="F66" t="s">
        <v>151</v>
      </c>
      <c r="G66" t="s">
        <v>59</v>
      </c>
      <c r="H66" t="s">
        <v>218</v>
      </c>
      <c r="I66" s="33" t="s">
        <v>245</v>
      </c>
      <c r="K66" s="26">
        <v>12500</v>
      </c>
      <c r="L66" s="26">
        <v>12500</v>
      </c>
      <c r="M66" t="s">
        <v>133</v>
      </c>
      <c r="N66" t="s">
        <v>87</v>
      </c>
      <c r="O66" s="25" t="s">
        <v>41</v>
      </c>
      <c r="P66" s="29" t="s">
        <v>220</v>
      </c>
    </row>
    <row r="67" spans="1:17" hidden="1">
      <c r="A67" t="s">
        <v>215</v>
      </c>
      <c r="B67" s="25" t="s">
        <v>79</v>
      </c>
      <c r="C67" t="s">
        <v>216</v>
      </c>
      <c r="D67" s="29" t="s">
        <v>81</v>
      </c>
      <c r="E67" s="29" t="s">
        <v>225</v>
      </c>
      <c r="F67" t="s">
        <v>151</v>
      </c>
      <c r="G67" t="s">
        <v>59</v>
      </c>
      <c r="H67" t="s">
        <v>218</v>
      </c>
      <c r="I67" s="33" t="s">
        <v>245</v>
      </c>
      <c r="K67" s="26">
        <v>12500</v>
      </c>
      <c r="L67" s="26">
        <v>12500</v>
      </c>
      <c r="M67" t="s">
        <v>133</v>
      </c>
      <c r="N67" t="s">
        <v>87</v>
      </c>
      <c r="O67" s="25" t="s">
        <v>41</v>
      </c>
      <c r="P67" s="29" t="s">
        <v>220</v>
      </c>
    </row>
    <row r="68" spans="1:17" ht="30" hidden="1">
      <c r="A68" t="s">
        <v>215</v>
      </c>
      <c r="B68" s="25" t="s">
        <v>79</v>
      </c>
      <c r="C68" t="s">
        <v>216</v>
      </c>
      <c r="D68" s="25" t="s">
        <v>81</v>
      </c>
      <c r="E68" s="25" t="s">
        <v>79</v>
      </c>
      <c r="F68" t="s">
        <v>151</v>
      </c>
      <c r="G68" t="s">
        <v>99</v>
      </c>
      <c r="H68" t="s">
        <v>218</v>
      </c>
      <c r="I68" s="33" t="s">
        <v>246</v>
      </c>
      <c r="K68" s="26">
        <v>150000</v>
      </c>
      <c r="L68" s="26">
        <v>150000</v>
      </c>
      <c r="M68" t="s">
        <v>86</v>
      </c>
      <c r="N68" t="s">
        <v>90</v>
      </c>
      <c r="O68" s="25" t="s">
        <v>41</v>
      </c>
      <c r="P68" s="29" t="s">
        <v>220</v>
      </c>
    </row>
    <row r="69" spans="1:17" hidden="1">
      <c r="A69" t="s">
        <v>215</v>
      </c>
      <c r="B69" s="29" t="s">
        <v>79</v>
      </c>
      <c r="C69" t="s">
        <v>216</v>
      </c>
      <c r="D69" s="25" t="s">
        <v>81</v>
      </c>
      <c r="E69" s="25" t="s">
        <v>79</v>
      </c>
      <c r="F69" t="s">
        <v>151</v>
      </c>
      <c r="G69" t="s">
        <v>99</v>
      </c>
      <c r="H69" t="s">
        <v>218</v>
      </c>
      <c r="I69" s="33" t="s">
        <v>247</v>
      </c>
      <c r="K69" s="30">
        <v>224000</v>
      </c>
      <c r="L69" s="30">
        <v>224000</v>
      </c>
      <c r="M69" t="s">
        <v>86</v>
      </c>
      <c r="N69" t="s">
        <v>87</v>
      </c>
      <c r="O69" s="25" t="s">
        <v>41</v>
      </c>
      <c r="P69" s="29" t="s">
        <v>220</v>
      </c>
    </row>
    <row r="70" spans="1:17" ht="30">
      <c r="A70" t="s">
        <v>91</v>
      </c>
      <c r="B70" s="29" t="s">
        <v>79</v>
      </c>
      <c r="C70" t="s">
        <v>248</v>
      </c>
      <c r="D70" s="25" t="s">
        <v>81</v>
      </c>
      <c r="E70" s="25" t="s">
        <v>79</v>
      </c>
      <c r="F70" t="s">
        <v>151</v>
      </c>
      <c r="G70" t="s">
        <v>60</v>
      </c>
      <c r="H70" t="s">
        <v>249</v>
      </c>
      <c r="I70" s="33" t="s">
        <v>250</v>
      </c>
      <c r="K70" s="26">
        <v>250000</v>
      </c>
      <c r="L70" s="26">
        <v>250000</v>
      </c>
      <c r="M70" t="s">
        <v>86</v>
      </c>
      <c r="N70" s="25" t="s">
        <v>110</v>
      </c>
      <c r="O70" s="25" t="s">
        <v>43</v>
      </c>
      <c r="P70" s="29" t="s">
        <v>251</v>
      </c>
      <c r="Q70" t="s">
        <v>252</v>
      </c>
    </row>
    <row r="71" spans="1:17" ht="30" hidden="1">
      <c r="A71" t="s">
        <v>91</v>
      </c>
      <c r="B71" s="29" t="s">
        <v>79</v>
      </c>
      <c r="C71" t="s">
        <v>248</v>
      </c>
      <c r="D71" s="25" t="s">
        <v>81</v>
      </c>
      <c r="E71" s="25" t="s">
        <v>79</v>
      </c>
      <c r="F71" t="s">
        <v>151</v>
      </c>
      <c r="G71" t="s">
        <v>99</v>
      </c>
      <c r="H71" t="s">
        <v>249</v>
      </c>
      <c r="I71" s="33" t="s">
        <v>253</v>
      </c>
      <c r="K71" s="26">
        <v>155684</v>
      </c>
      <c r="L71" s="26">
        <v>155684</v>
      </c>
      <c r="M71" t="s">
        <v>133</v>
      </c>
      <c r="N71" t="s">
        <v>87</v>
      </c>
      <c r="O71" s="25" t="s">
        <v>43</v>
      </c>
      <c r="P71" s="29" t="s">
        <v>251</v>
      </c>
    </row>
    <row r="72" spans="1:17" ht="30" hidden="1">
      <c r="A72" t="s">
        <v>91</v>
      </c>
      <c r="B72" s="29" t="s">
        <v>79</v>
      </c>
      <c r="C72" t="s">
        <v>248</v>
      </c>
      <c r="D72" s="25" t="s">
        <v>81</v>
      </c>
      <c r="E72" s="25" t="s">
        <v>79</v>
      </c>
      <c r="F72" t="s">
        <v>151</v>
      </c>
      <c r="G72" t="s">
        <v>99</v>
      </c>
      <c r="H72" t="s">
        <v>249</v>
      </c>
      <c r="I72" s="33" t="s">
        <v>254</v>
      </c>
      <c r="K72" s="26">
        <v>155684</v>
      </c>
      <c r="L72" s="26">
        <v>155684</v>
      </c>
      <c r="M72" t="s">
        <v>133</v>
      </c>
      <c r="N72" t="s">
        <v>87</v>
      </c>
      <c r="O72" s="25" t="s">
        <v>43</v>
      </c>
      <c r="P72" s="29" t="s">
        <v>251</v>
      </c>
    </row>
    <row r="73" spans="1:17" ht="30" hidden="1">
      <c r="A73" t="s">
        <v>91</v>
      </c>
      <c r="B73" s="29" t="s">
        <v>79</v>
      </c>
      <c r="C73" t="s">
        <v>248</v>
      </c>
      <c r="D73" s="25" t="s">
        <v>81</v>
      </c>
      <c r="E73" s="25" t="s">
        <v>79</v>
      </c>
      <c r="F73" t="s">
        <v>151</v>
      </c>
      <c r="G73" t="s">
        <v>99</v>
      </c>
      <c r="H73" t="s">
        <v>249</v>
      </c>
      <c r="I73" s="33" t="s">
        <v>255</v>
      </c>
      <c r="K73" s="26">
        <v>155684</v>
      </c>
      <c r="L73" s="26">
        <v>155684</v>
      </c>
      <c r="M73" t="s">
        <v>133</v>
      </c>
      <c r="N73" t="s">
        <v>87</v>
      </c>
      <c r="O73" s="25" t="s">
        <v>43</v>
      </c>
      <c r="P73" s="29" t="s">
        <v>251</v>
      </c>
    </row>
    <row r="74" spans="1:17" hidden="1">
      <c r="A74" t="s">
        <v>91</v>
      </c>
      <c r="B74" s="29" t="s">
        <v>79</v>
      </c>
      <c r="C74" t="s">
        <v>248</v>
      </c>
      <c r="D74" s="25" t="s">
        <v>81</v>
      </c>
      <c r="E74" s="25" t="s">
        <v>79</v>
      </c>
      <c r="F74" t="s">
        <v>151</v>
      </c>
      <c r="G74" t="s">
        <v>99</v>
      </c>
      <c r="H74" t="s">
        <v>249</v>
      </c>
      <c r="I74" s="33" t="s">
        <v>256</v>
      </c>
      <c r="K74" s="26">
        <v>275000</v>
      </c>
      <c r="L74" s="26">
        <v>275000</v>
      </c>
      <c r="M74" t="s">
        <v>86</v>
      </c>
      <c r="N74" s="25" t="s">
        <v>110</v>
      </c>
      <c r="O74" s="25" t="s">
        <v>43</v>
      </c>
      <c r="P74" s="29" t="s">
        <v>251</v>
      </c>
      <c r="Q74" t="s">
        <v>257</v>
      </c>
    </row>
    <row r="75" spans="1:17" ht="30" hidden="1">
      <c r="A75" t="s">
        <v>91</v>
      </c>
      <c r="B75" s="29" t="s">
        <v>79</v>
      </c>
      <c r="C75" t="s">
        <v>248</v>
      </c>
      <c r="D75" s="25" t="s">
        <v>81</v>
      </c>
      <c r="E75" s="25" t="s">
        <v>79</v>
      </c>
      <c r="F75" t="s">
        <v>151</v>
      </c>
      <c r="G75" t="s">
        <v>99</v>
      </c>
      <c r="H75" t="s">
        <v>249</v>
      </c>
      <c r="I75" s="33" t="s">
        <v>258</v>
      </c>
      <c r="K75" s="26">
        <v>275000</v>
      </c>
      <c r="L75" s="26">
        <v>275000</v>
      </c>
      <c r="M75" t="s">
        <v>86</v>
      </c>
      <c r="N75" s="25" t="s">
        <v>110</v>
      </c>
      <c r="O75" s="25" t="s">
        <v>43</v>
      </c>
      <c r="P75" s="29" t="s">
        <v>251</v>
      </c>
      <c r="Q75" t="s">
        <v>257</v>
      </c>
    </row>
    <row r="76" spans="1:17" ht="30" hidden="1">
      <c r="A76" t="s">
        <v>91</v>
      </c>
      <c r="B76" s="29" t="s">
        <v>79</v>
      </c>
      <c r="C76" t="s">
        <v>248</v>
      </c>
      <c r="D76" s="25" t="s">
        <v>81</v>
      </c>
      <c r="E76" s="25" t="s">
        <v>79</v>
      </c>
      <c r="F76" t="s">
        <v>151</v>
      </c>
      <c r="G76" t="s">
        <v>59</v>
      </c>
      <c r="H76" t="s">
        <v>249</v>
      </c>
      <c r="I76" s="33" t="s">
        <v>259</v>
      </c>
      <c r="K76" s="26">
        <v>180000</v>
      </c>
      <c r="L76" s="26">
        <v>180000</v>
      </c>
      <c r="M76" t="s">
        <v>133</v>
      </c>
      <c r="N76" s="25" t="s">
        <v>260</v>
      </c>
      <c r="O76" s="25" t="s">
        <v>41</v>
      </c>
      <c r="P76" s="29" t="s">
        <v>251</v>
      </c>
      <c r="Q76" t="s">
        <v>261</v>
      </c>
    </row>
    <row r="77" spans="1:17" ht="105" hidden="1">
      <c r="A77" t="s">
        <v>262</v>
      </c>
      <c r="B77" s="29" t="s">
        <v>79</v>
      </c>
      <c r="C77" t="s">
        <v>263</v>
      </c>
      <c r="D77" s="25" t="s">
        <v>81</v>
      </c>
      <c r="E77" s="25" t="s">
        <v>79</v>
      </c>
      <c r="F77" t="s">
        <v>151</v>
      </c>
      <c r="G77" t="s">
        <v>99</v>
      </c>
      <c r="H77" t="s">
        <v>264</v>
      </c>
      <c r="I77" s="33" t="s">
        <v>265</v>
      </c>
      <c r="K77" s="26">
        <v>275000</v>
      </c>
      <c r="L77" s="26">
        <v>275000</v>
      </c>
      <c r="M77" t="s">
        <v>133</v>
      </c>
      <c r="N77" t="s">
        <v>87</v>
      </c>
      <c r="O77" s="25" t="s">
        <v>43</v>
      </c>
      <c r="P77" s="29" t="s">
        <v>266</v>
      </c>
      <c r="Q77" t="s">
        <v>267</v>
      </c>
    </row>
    <row r="78" spans="1:17" ht="45" hidden="1">
      <c r="A78" t="s">
        <v>262</v>
      </c>
      <c r="B78" s="29" t="s">
        <v>79</v>
      </c>
      <c r="C78" t="s">
        <v>263</v>
      </c>
      <c r="D78" s="25" t="s">
        <v>81</v>
      </c>
      <c r="E78" s="25" t="s">
        <v>79</v>
      </c>
      <c r="F78" t="s">
        <v>151</v>
      </c>
      <c r="G78" t="s">
        <v>99</v>
      </c>
      <c r="H78" t="s">
        <v>264</v>
      </c>
      <c r="I78" s="33" t="s">
        <v>268</v>
      </c>
      <c r="K78" s="26">
        <v>190000</v>
      </c>
      <c r="L78" s="26">
        <v>190000</v>
      </c>
      <c r="M78" t="s">
        <v>86</v>
      </c>
      <c r="N78" t="s">
        <v>87</v>
      </c>
      <c r="O78" s="25" t="s">
        <v>43</v>
      </c>
      <c r="P78" s="29" t="s">
        <v>266</v>
      </c>
    </row>
    <row r="79" spans="1:17" ht="45" hidden="1">
      <c r="A79" t="s">
        <v>262</v>
      </c>
      <c r="B79" s="29" t="s">
        <v>79</v>
      </c>
      <c r="C79" t="s">
        <v>263</v>
      </c>
      <c r="D79" s="25" t="s">
        <v>81</v>
      </c>
      <c r="E79" s="25" t="s">
        <v>79</v>
      </c>
      <c r="F79" t="s">
        <v>151</v>
      </c>
      <c r="G79" t="s">
        <v>99</v>
      </c>
      <c r="H79" t="s">
        <v>264</v>
      </c>
      <c r="I79" s="33" t="s">
        <v>269</v>
      </c>
      <c r="K79" s="26">
        <v>250000</v>
      </c>
      <c r="L79" s="26">
        <v>250000</v>
      </c>
      <c r="M79" t="s">
        <v>86</v>
      </c>
      <c r="N79" s="25" t="s">
        <v>96</v>
      </c>
      <c r="O79" s="25" t="s">
        <v>43</v>
      </c>
      <c r="P79" s="29" t="s">
        <v>266</v>
      </c>
      <c r="Q79" t="s">
        <v>270</v>
      </c>
    </row>
    <row r="80" spans="1:17" ht="45" hidden="1">
      <c r="A80" t="s">
        <v>262</v>
      </c>
      <c r="B80" s="29" t="s">
        <v>79</v>
      </c>
      <c r="C80" t="s">
        <v>263</v>
      </c>
      <c r="D80" s="25" t="s">
        <v>81</v>
      </c>
      <c r="E80" s="25" t="s">
        <v>79</v>
      </c>
      <c r="F80" t="s">
        <v>151</v>
      </c>
      <c r="G80" t="s">
        <v>83</v>
      </c>
      <c r="H80" t="s">
        <v>264</v>
      </c>
      <c r="I80" s="33" t="s">
        <v>271</v>
      </c>
      <c r="K80" s="26">
        <v>55687960</v>
      </c>
      <c r="L80" s="26">
        <v>55687960</v>
      </c>
      <c r="M80" t="s">
        <v>86</v>
      </c>
      <c r="N80" s="25" t="s">
        <v>101</v>
      </c>
      <c r="O80" s="25" t="s">
        <v>43</v>
      </c>
      <c r="P80" s="29" t="s">
        <v>266</v>
      </c>
      <c r="Q80" t="s">
        <v>272</v>
      </c>
    </row>
    <row r="81" spans="1:17" ht="30" hidden="1">
      <c r="A81" t="s">
        <v>262</v>
      </c>
      <c r="B81" s="29" t="s">
        <v>79</v>
      </c>
      <c r="C81" t="s">
        <v>263</v>
      </c>
      <c r="D81" s="25" t="s">
        <v>81</v>
      </c>
      <c r="E81" s="25" t="s">
        <v>79</v>
      </c>
      <c r="F81" t="s">
        <v>151</v>
      </c>
      <c r="G81" t="s">
        <v>99</v>
      </c>
      <c r="H81" t="s">
        <v>264</v>
      </c>
      <c r="I81" s="33" t="s">
        <v>273</v>
      </c>
      <c r="K81" s="26">
        <v>60000</v>
      </c>
      <c r="L81" s="26">
        <v>60000</v>
      </c>
      <c r="M81" t="s">
        <v>86</v>
      </c>
      <c r="N81" s="25" t="s">
        <v>96</v>
      </c>
      <c r="O81" s="25" t="s">
        <v>43</v>
      </c>
      <c r="P81" s="29" t="s">
        <v>266</v>
      </c>
      <c r="Q81" t="s">
        <v>274</v>
      </c>
    </row>
    <row r="82" spans="1:17" hidden="1">
      <c r="A82" t="s">
        <v>262</v>
      </c>
      <c r="B82" s="29" t="s">
        <v>79</v>
      </c>
      <c r="C82" t="s">
        <v>263</v>
      </c>
      <c r="D82" s="25" t="s">
        <v>81</v>
      </c>
      <c r="E82" s="25" t="s">
        <v>79</v>
      </c>
      <c r="F82" t="s">
        <v>151</v>
      </c>
      <c r="G82" t="s">
        <v>99</v>
      </c>
      <c r="H82" t="s">
        <v>264</v>
      </c>
      <c r="I82" s="33" t="s">
        <v>275</v>
      </c>
      <c r="K82" s="26">
        <v>50000</v>
      </c>
      <c r="L82" s="26">
        <v>50000</v>
      </c>
      <c r="M82" t="s">
        <v>133</v>
      </c>
      <c r="N82" s="25" t="s">
        <v>128</v>
      </c>
      <c r="O82" s="25" t="s">
        <v>43</v>
      </c>
      <c r="P82" s="29" t="s">
        <v>266</v>
      </c>
      <c r="Q82" t="s">
        <v>276</v>
      </c>
    </row>
    <row r="83" spans="1:17" hidden="1">
      <c r="A83" t="s">
        <v>262</v>
      </c>
      <c r="B83" s="29" t="s">
        <v>79</v>
      </c>
      <c r="C83" t="s">
        <v>263</v>
      </c>
      <c r="D83" s="25" t="s">
        <v>81</v>
      </c>
      <c r="E83" s="25" t="s">
        <v>79</v>
      </c>
      <c r="F83" t="s">
        <v>151</v>
      </c>
      <c r="G83" t="s">
        <v>99</v>
      </c>
      <c r="H83" t="s">
        <v>264</v>
      </c>
      <c r="I83" s="33" t="s">
        <v>277</v>
      </c>
      <c r="K83" s="26">
        <v>10000</v>
      </c>
      <c r="L83" s="26">
        <v>10000</v>
      </c>
      <c r="M83" t="s">
        <v>86</v>
      </c>
      <c r="N83" s="25" t="s">
        <v>278</v>
      </c>
      <c r="O83" s="25" t="s">
        <v>43</v>
      </c>
      <c r="P83" s="29" t="s">
        <v>266</v>
      </c>
      <c r="Q83" t="s">
        <v>279</v>
      </c>
    </row>
    <row r="84" spans="1:17" ht="60" hidden="1">
      <c r="A84" t="s">
        <v>262</v>
      </c>
      <c r="B84" s="29" t="s">
        <v>79</v>
      </c>
      <c r="C84" t="s">
        <v>263</v>
      </c>
      <c r="D84" s="25" t="s">
        <v>81</v>
      </c>
      <c r="E84" s="25" t="s">
        <v>79</v>
      </c>
      <c r="F84" t="s">
        <v>151</v>
      </c>
      <c r="G84" t="s">
        <v>99</v>
      </c>
      <c r="H84" t="s">
        <v>264</v>
      </c>
      <c r="I84" s="33" t="s">
        <v>280</v>
      </c>
      <c r="K84" s="26">
        <v>322000</v>
      </c>
      <c r="L84" s="26">
        <v>322000</v>
      </c>
      <c r="M84" t="s">
        <v>86</v>
      </c>
      <c r="N84" t="s">
        <v>87</v>
      </c>
      <c r="O84" s="25" t="s">
        <v>43</v>
      </c>
      <c r="P84" s="29" t="s">
        <v>266</v>
      </c>
    </row>
    <row r="85" spans="1:17" ht="60" hidden="1">
      <c r="A85" t="s">
        <v>262</v>
      </c>
      <c r="B85" s="29" t="s">
        <v>79</v>
      </c>
      <c r="C85" t="s">
        <v>263</v>
      </c>
      <c r="D85" s="25" t="s">
        <v>81</v>
      </c>
      <c r="E85" s="25" t="s">
        <v>79</v>
      </c>
      <c r="F85" t="s">
        <v>151</v>
      </c>
      <c r="G85" t="s">
        <v>99</v>
      </c>
      <c r="H85" t="s">
        <v>264</v>
      </c>
      <c r="I85" s="33" t="s">
        <v>281</v>
      </c>
      <c r="K85" s="26">
        <v>110000</v>
      </c>
      <c r="L85" s="26">
        <v>110000</v>
      </c>
      <c r="M85" t="s">
        <v>86</v>
      </c>
      <c r="N85" s="25" t="s">
        <v>96</v>
      </c>
      <c r="O85" s="25" t="s">
        <v>43</v>
      </c>
      <c r="P85" s="29" t="s">
        <v>266</v>
      </c>
      <c r="Q85" t="s">
        <v>282</v>
      </c>
    </row>
    <row r="86" spans="1:17" ht="75" hidden="1">
      <c r="A86" t="s">
        <v>262</v>
      </c>
      <c r="B86" s="29" t="s">
        <v>79</v>
      </c>
      <c r="C86" t="s">
        <v>263</v>
      </c>
      <c r="D86" s="25" t="s">
        <v>81</v>
      </c>
      <c r="E86" s="25" t="s">
        <v>79</v>
      </c>
      <c r="F86" t="s">
        <v>151</v>
      </c>
      <c r="G86" t="s">
        <v>99</v>
      </c>
      <c r="H86" t="s">
        <v>264</v>
      </c>
      <c r="I86" s="33" t="s">
        <v>283</v>
      </c>
      <c r="K86" s="26">
        <v>35000</v>
      </c>
      <c r="L86" s="26">
        <v>35000</v>
      </c>
      <c r="M86" t="s">
        <v>86</v>
      </c>
      <c r="N86" t="s">
        <v>87</v>
      </c>
      <c r="O86" s="25" t="s">
        <v>41</v>
      </c>
      <c r="P86" s="29" t="s">
        <v>266</v>
      </c>
    </row>
    <row r="87" spans="1:17" ht="75" hidden="1">
      <c r="A87" t="s">
        <v>262</v>
      </c>
      <c r="B87" s="29" t="s">
        <v>79</v>
      </c>
      <c r="C87" t="s">
        <v>263</v>
      </c>
      <c r="D87" s="25" t="s">
        <v>81</v>
      </c>
      <c r="E87" s="25" t="s">
        <v>79</v>
      </c>
      <c r="F87" t="s">
        <v>151</v>
      </c>
      <c r="G87" t="s">
        <v>99</v>
      </c>
      <c r="H87" t="s">
        <v>264</v>
      </c>
      <c r="I87" s="33" t="s">
        <v>284</v>
      </c>
      <c r="K87" s="26">
        <v>35000</v>
      </c>
      <c r="L87" s="26">
        <v>35000</v>
      </c>
      <c r="M87" t="s">
        <v>86</v>
      </c>
      <c r="N87" t="s">
        <v>87</v>
      </c>
      <c r="O87" s="25" t="s">
        <v>41</v>
      </c>
      <c r="P87" s="29" t="s">
        <v>266</v>
      </c>
    </row>
    <row r="88" spans="1:17" ht="60" hidden="1">
      <c r="A88" t="s">
        <v>262</v>
      </c>
      <c r="B88" s="29" t="s">
        <v>79</v>
      </c>
      <c r="C88" t="s">
        <v>263</v>
      </c>
      <c r="D88" s="25" t="s">
        <v>81</v>
      </c>
      <c r="E88" s="25" t="s">
        <v>79</v>
      </c>
      <c r="F88" t="s">
        <v>151</v>
      </c>
      <c r="G88" t="s">
        <v>99</v>
      </c>
      <c r="H88" t="s">
        <v>264</v>
      </c>
      <c r="I88" s="33" t="s">
        <v>285</v>
      </c>
      <c r="K88" s="26">
        <v>320000</v>
      </c>
      <c r="L88" s="26">
        <v>320000</v>
      </c>
      <c r="M88" t="s">
        <v>86</v>
      </c>
      <c r="N88" t="s">
        <v>87</v>
      </c>
      <c r="O88" s="25" t="s">
        <v>41</v>
      </c>
      <c r="P88" s="29" t="s">
        <v>266</v>
      </c>
    </row>
    <row r="89" spans="1:17" ht="75" hidden="1">
      <c r="A89" t="s">
        <v>262</v>
      </c>
      <c r="B89" s="29" t="s">
        <v>79</v>
      </c>
      <c r="C89" t="s">
        <v>263</v>
      </c>
      <c r="D89" s="25" t="s">
        <v>81</v>
      </c>
      <c r="E89" s="25" t="s">
        <v>79</v>
      </c>
      <c r="F89" t="s">
        <v>151</v>
      </c>
      <c r="G89" t="s">
        <v>99</v>
      </c>
      <c r="H89" t="s">
        <v>264</v>
      </c>
      <c r="I89" s="33" t="s">
        <v>286</v>
      </c>
      <c r="K89" s="26">
        <v>650000</v>
      </c>
      <c r="L89" s="26">
        <v>650000</v>
      </c>
      <c r="M89" t="s">
        <v>86</v>
      </c>
      <c r="N89" t="s">
        <v>87</v>
      </c>
      <c r="O89" s="25" t="s">
        <v>41</v>
      </c>
      <c r="P89" s="29" t="s">
        <v>266</v>
      </c>
    </row>
    <row r="90" spans="1:17" ht="105" hidden="1">
      <c r="A90" t="s">
        <v>262</v>
      </c>
      <c r="B90" s="29" t="s">
        <v>79</v>
      </c>
      <c r="C90" t="s">
        <v>263</v>
      </c>
      <c r="D90" s="25" t="s">
        <v>81</v>
      </c>
      <c r="E90" s="25" t="s">
        <v>79</v>
      </c>
      <c r="F90" t="s">
        <v>151</v>
      </c>
      <c r="G90" t="s">
        <v>99</v>
      </c>
      <c r="H90" t="s">
        <v>264</v>
      </c>
      <c r="I90" s="33" t="s">
        <v>287</v>
      </c>
      <c r="K90" s="26">
        <v>2000000</v>
      </c>
      <c r="L90" s="26">
        <v>2000000</v>
      </c>
      <c r="M90" t="s">
        <v>86</v>
      </c>
      <c r="N90" t="s">
        <v>87</v>
      </c>
      <c r="O90" s="25" t="s">
        <v>41</v>
      </c>
      <c r="P90" s="29" t="s">
        <v>266</v>
      </c>
    </row>
    <row r="91" spans="1:17" ht="30" hidden="1">
      <c r="A91" t="s">
        <v>91</v>
      </c>
      <c r="B91" s="29" t="s">
        <v>79</v>
      </c>
      <c r="C91" t="s">
        <v>288</v>
      </c>
      <c r="D91" s="29" t="s">
        <v>81</v>
      </c>
      <c r="E91" s="29" t="s">
        <v>79</v>
      </c>
      <c r="F91" s="36" t="s">
        <v>82</v>
      </c>
      <c r="G91" s="36" t="s">
        <v>99</v>
      </c>
      <c r="H91" t="s">
        <v>289</v>
      </c>
      <c r="I91" s="33" t="s">
        <v>290</v>
      </c>
      <c r="K91" s="26">
        <v>510000</v>
      </c>
      <c r="L91" s="26">
        <v>510000</v>
      </c>
      <c r="M91" t="s">
        <v>86</v>
      </c>
      <c r="N91" s="25" t="s">
        <v>96</v>
      </c>
      <c r="O91" s="25" t="s">
        <v>43</v>
      </c>
      <c r="P91" s="29" t="s">
        <v>291</v>
      </c>
      <c r="Q91" t="s">
        <v>292</v>
      </c>
    </row>
    <row r="92" spans="1:17" ht="30" hidden="1">
      <c r="A92" t="s">
        <v>91</v>
      </c>
      <c r="B92" s="29" t="s">
        <v>79</v>
      </c>
      <c r="C92" t="s">
        <v>288</v>
      </c>
      <c r="D92" s="29" t="s">
        <v>81</v>
      </c>
      <c r="E92" s="29" t="s">
        <v>79</v>
      </c>
      <c r="F92" s="36" t="s">
        <v>82</v>
      </c>
      <c r="G92" s="36" t="s">
        <v>99</v>
      </c>
      <c r="H92" t="s">
        <v>289</v>
      </c>
      <c r="I92" s="33" t="s">
        <v>293</v>
      </c>
      <c r="K92" s="26">
        <v>210000</v>
      </c>
      <c r="L92" s="26">
        <v>210000</v>
      </c>
      <c r="M92" t="s">
        <v>86</v>
      </c>
      <c r="N92" s="25" t="s">
        <v>110</v>
      </c>
      <c r="O92" s="25" t="s">
        <v>43</v>
      </c>
      <c r="P92" s="29" t="s">
        <v>291</v>
      </c>
      <c r="Q92" t="s">
        <v>294</v>
      </c>
    </row>
    <row r="93" spans="1:17" hidden="1">
      <c r="A93" t="s">
        <v>91</v>
      </c>
      <c r="B93" s="29" t="s">
        <v>79</v>
      </c>
      <c r="C93" t="s">
        <v>288</v>
      </c>
      <c r="D93" s="29" t="s">
        <v>81</v>
      </c>
      <c r="E93" s="29" t="s">
        <v>79</v>
      </c>
      <c r="F93" s="36" t="s">
        <v>82</v>
      </c>
      <c r="G93" s="36" t="s">
        <v>99</v>
      </c>
      <c r="H93" t="s">
        <v>289</v>
      </c>
      <c r="I93" s="33" t="s">
        <v>295</v>
      </c>
      <c r="K93" s="26">
        <v>300000</v>
      </c>
      <c r="L93" s="26">
        <v>300000</v>
      </c>
      <c r="M93" t="s">
        <v>86</v>
      </c>
      <c r="N93" s="25" t="s">
        <v>101</v>
      </c>
      <c r="O93" s="25" t="s">
        <v>43</v>
      </c>
      <c r="P93" s="29" t="s">
        <v>291</v>
      </c>
      <c r="Q93" t="s">
        <v>296</v>
      </c>
    </row>
    <row r="94" spans="1:17" ht="30" hidden="1">
      <c r="A94" t="s">
        <v>91</v>
      </c>
      <c r="B94" s="29" t="s">
        <v>297</v>
      </c>
      <c r="C94" t="s">
        <v>288</v>
      </c>
      <c r="D94" s="29" t="s">
        <v>81</v>
      </c>
      <c r="E94" s="29" t="s">
        <v>79</v>
      </c>
      <c r="F94" s="36" t="s">
        <v>82</v>
      </c>
      <c r="G94" s="36" t="s">
        <v>99</v>
      </c>
      <c r="H94" t="s">
        <v>289</v>
      </c>
      <c r="I94" s="33" t="s">
        <v>298</v>
      </c>
      <c r="K94" s="26">
        <v>250000</v>
      </c>
      <c r="L94" s="26">
        <v>250000</v>
      </c>
      <c r="M94" t="s">
        <v>86</v>
      </c>
      <c r="N94" s="25" t="s">
        <v>128</v>
      </c>
      <c r="O94" s="25" t="s">
        <v>43</v>
      </c>
      <c r="P94" s="29" t="s">
        <v>291</v>
      </c>
      <c r="Q94" t="s">
        <v>299</v>
      </c>
    </row>
    <row r="95" spans="1:17" ht="30" hidden="1">
      <c r="A95" t="s">
        <v>174</v>
      </c>
      <c r="B95" s="29" t="s">
        <v>79</v>
      </c>
      <c r="C95" t="s">
        <v>175</v>
      </c>
      <c r="D95" s="29" t="s">
        <v>81</v>
      </c>
      <c r="E95" s="29" t="s">
        <v>79</v>
      </c>
      <c r="F95" s="36" t="s">
        <v>151</v>
      </c>
      <c r="G95" s="36" t="s">
        <v>99</v>
      </c>
      <c r="H95" t="s">
        <v>300</v>
      </c>
      <c r="I95" s="33" t="s">
        <v>188</v>
      </c>
      <c r="K95" s="26">
        <v>570000</v>
      </c>
      <c r="L95" s="26">
        <v>570000</v>
      </c>
      <c r="M95" t="s">
        <v>86</v>
      </c>
      <c r="N95" s="25" t="s">
        <v>301</v>
      </c>
      <c r="O95" s="25" t="s">
        <v>43</v>
      </c>
      <c r="P95" s="29" t="s">
        <v>302</v>
      </c>
      <c r="Q95" t="s">
        <v>303</v>
      </c>
    </row>
    <row r="96" spans="1:17" hidden="1">
      <c r="A96" t="s">
        <v>174</v>
      </c>
      <c r="B96" s="29" t="s">
        <v>79</v>
      </c>
      <c r="C96" t="s">
        <v>175</v>
      </c>
      <c r="D96" s="29" t="s">
        <v>81</v>
      </c>
      <c r="E96" s="29" t="s">
        <v>79</v>
      </c>
      <c r="F96" s="36" t="s">
        <v>151</v>
      </c>
      <c r="G96" s="36" t="s">
        <v>99</v>
      </c>
      <c r="H96" t="s">
        <v>300</v>
      </c>
      <c r="I96" s="33" t="s">
        <v>304</v>
      </c>
      <c r="K96" s="26">
        <v>24000</v>
      </c>
      <c r="L96" s="26">
        <v>24000</v>
      </c>
      <c r="M96" t="s">
        <v>86</v>
      </c>
      <c r="N96" t="s">
        <v>87</v>
      </c>
      <c r="O96" s="25" t="s">
        <v>43</v>
      </c>
      <c r="P96" s="29" t="s">
        <v>302</v>
      </c>
    </row>
    <row r="97" spans="1:17" ht="75" hidden="1">
      <c r="A97" t="s">
        <v>174</v>
      </c>
      <c r="B97" s="29" t="s">
        <v>79</v>
      </c>
      <c r="C97" t="s">
        <v>175</v>
      </c>
      <c r="D97" s="29" t="s">
        <v>81</v>
      </c>
      <c r="E97" s="29" t="s">
        <v>79</v>
      </c>
      <c r="F97" s="36" t="s">
        <v>151</v>
      </c>
      <c r="G97" s="36" t="s">
        <v>99</v>
      </c>
      <c r="H97" t="s">
        <v>300</v>
      </c>
      <c r="I97" s="33" t="s">
        <v>305</v>
      </c>
      <c r="K97" s="26">
        <v>7272410</v>
      </c>
      <c r="L97" s="26">
        <v>7272410</v>
      </c>
      <c r="M97" t="s">
        <v>86</v>
      </c>
      <c r="N97" s="25" t="s">
        <v>301</v>
      </c>
      <c r="O97" s="25" t="s">
        <v>43</v>
      </c>
      <c r="P97" s="29" t="s">
        <v>302</v>
      </c>
      <c r="Q97" t="s">
        <v>306</v>
      </c>
    </row>
    <row r="98" spans="1:17" ht="30" hidden="1">
      <c r="A98" t="s">
        <v>174</v>
      </c>
      <c r="B98" s="29" t="s">
        <v>79</v>
      </c>
      <c r="C98" t="s">
        <v>175</v>
      </c>
      <c r="D98" s="29" t="s">
        <v>81</v>
      </c>
      <c r="E98" s="29" t="s">
        <v>79</v>
      </c>
      <c r="F98" s="36" t="s">
        <v>151</v>
      </c>
      <c r="G98" s="36" t="s">
        <v>99</v>
      </c>
      <c r="H98" t="s">
        <v>300</v>
      </c>
      <c r="I98" s="33" t="s">
        <v>307</v>
      </c>
      <c r="K98" s="26">
        <v>250000</v>
      </c>
      <c r="L98" s="26">
        <v>250000</v>
      </c>
      <c r="M98" t="s">
        <v>86</v>
      </c>
      <c r="N98" s="25" t="s">
        <v>301</v>
      </c>
      <c r="O98" s="25" t="s">
        <v>45</v>
      </c>
      <c r="P98" s="29" t="s">
        <v>302</v>
      </c>
      <c r="Q98" t="s">
        <v>308</v>
      </c>
    </row>
    <row r="99" spans="1:17" ht="60" hidden="1">
      <c r="A99" t="s">
        <v>174</v>
      </c>
      <c r="B99" s="29" t="s">
        <v>79</v>
      </c>
      <c r="C99" t="s">
        <v>175</v>
      </c>
      <c r="D99" s="29" t="s">
        <v>81</v>
      </c>
      <c r="E99" s="29" t="s">
        <v>79</v>
      </c>
      <c r="F99" s="36" t="s">
        <v>151</v>
      </c>
      <c r="G99" s="36" t="s">
        <v>99</v>
      </c>
      <c r="H99" t="s">
        <v>300</v>
      </c>
      <c r="I99" s="33" t="s">
        <v>309</v>
      </c>
      <c r="K99" s="26">
        <v>310000</v>
      </c>
      <c r="L99" s="26">
        <v>310000</v>
      </c>
      <c r="M99" t="s">
        <v>133</v>
      </c>
      <c r="N99" t="s">
        <v>87</v>
      </c>
      <c r="O99" s="25" t="s">
        <v>43</v>
      </c>
      <c r="P99" s="29" t="s">
        <v>302</v>
      </c>
      <c r="Q99" t="s">
        <v>310</v>
      </c>
    </row>
    <row r="100" spans="1:17" ht="30" hidden="1">
      <c r="A100" t="s">
        <v>174</v>
      </c>
      <c r="B100" s="29" t="s">
        <v>79</v>
      </c>
      <c r="C100" t="s">
        <v>175</v>
      </c>
      <c r="D100" s="29" t="s">
        <v>81</v>
      </c>
      <c r="E100" s="29" t="s">
        <v>79</v>
      </c>
      <c r="F100" s="36" t="s">
        <v>151</v>
      </c>
      <c r="G100" s="36" t="s">
        <v>99</v>
      </c>
      <c r="H100" t="s">
        <v>300</v>
      </c>
      <c r="I100" s="33" t="s">
        <v>311</v>
      </c>
      <c r="K100" s="26">
        <v>1000000</v>
      </c>
      <c r="L100" s="26">
        <v>1000000</v>
      </c>
      <c r="M100" t="s">
        <v>86</v>
      </c>
      <c r="N100" s="25" t="s">
        <v>110</v>
      </c>
      <c r="O100" s="25" t="s">
        <v>43</v>
      </c>
      <c r="P100" s="29" t="s">
        <v>302</v>
      </c>
      <c r="Q100" t="s">
        <v>312</v>
      </c>
    </row>
    <row r="101" spans="1:17" hidden="1">
      <c r="A101" t="s">
        <v>174</v>
      </c>
      <c r="B101" s="29" t="s">
        <v>79</v>
      </c>
      <c r="C101" t="s">
        <v>175</v>
      </c>
      <c r="D101" s="29" t="s">
        <v>81</v>
      </c>
      <c r="E101" s="29" t="s">
        <v>79</v>
      </c>
      <c r="F101" s="36" t="s">
        <v>151</v>
      </c>
      <c r="G101" s="36" t="s">
        <v>99</v>
      </c>
      <c r="H101" t="s">
        <v>300</v>
      </c>
      <c r="I101" s="33" t="s">
        <v>185</v>
      </c>
      <c r="K101" s="26">
        <v>100000</v>
      </c>
      <c r="L101" s="26">
        <v>100000</v>
      </c>
      <c r="M101" t="s">
        <v>86</v>
      </c>
      <c r="N101" t="s">
        <v>87</v>
      </c>
      <c r="O101" s="25" t="s">
        <v>43</v>
      </c>
      <c r="P101" s="29" t="s">
        <v>302</v>
      </c>
      <c r="Q101" t="s">
        <v>313</v>
      </c>
    </row>
    <row r="102" spans="1:17" ht="30" hidden="1">
      <c r="A102" t="s">
        <v>174</v>
      </c>
      <c r="B102" s="29" t="s">
        <v>79</v>
      </c>
      <c r="C102" t="s">
        <v>175</v>
      </c>
      <c r="D102" s="29" t="s">
        <v>81</v>
      </c>
      <c r="E102" s="29" t="s">
        <v>79</v>
      </c>
      <c r="F102" s="36" t="s">
        <v>151</v>
      </c>
      <c r="G102" s="36" t="s">
        <v>59</v>
      </c>
      <c r="H102" t="s">
        <v>300</v>
      </c>
      <c r="I102" s="33" t="s">
        <v>314</v>
      </c>
      <c r="K102" s="26">
        <v>17110</v>
      </c>
      <c r="L102" s="26">
        <v>17110</v>
      </c>
      <c r="M102" t="s">
        <v>133</v>
      </c>
      <c r="N102" s="25" t="s">
        <v>260</v>
      </c>
      <c r="O102" s="25" t="s">
        <v>43</v>
      </c>
      <c r="P102" s="29" t="s">
        <v>302</v>
      </c>
      <c r="Q102" t="s">
        <v>315</v>
      </c>
    </row>
    <row r="103" spans="1:17" ht="30" hidden="1">
      <c r="A103" t="s">
        <v>174</v>
      </c>
      <c r="B103" s="29" t="s">
        <v>79</v>
      </c>
      <c r="C103" t="s">
        <v>175</v>
      </c>
      <c r="D103" s="29" t="s">
        <v>81</v>
      </c>
      <c r="E103" s="29" t="s">
        <v>79</v>
      </c>
      <c r="F103" s="36" t="s">
        <v>151</v>
      </c>
      <c r="G103" s="36" t="s">
        <v>59</v>
      </c>
      <c r="H103" t="s">
        <v>300</v>
      </c>
      <c r="I103" s="33" t="s">
        <v>316</v>
      </c>
      <c r="K103" s="26">
        <v>16529</v>
      </c>
      <c r="L103" s="26">
        <v>16529</v>
      </c>
      <c r="M103" t="s">
        <v>133</v>
      </c>
      <c r="N103" s="25" t="s">
        <v>260</v>
      </c>
      <c r="O103" s="25" t="s">
        <v>43</v>
      </c>
      <c r="P103" s="29" t="s">
        <v>302</v>
      </c>
      <c r="Q103" t="s">
        <v>317</v>
      </c>
    </row>
    <row r="104" spans="1:17" hidden="1">
      <c r="A104" t="s">
        <v>174</v>
      </c>
      <c r="B104" s="29" t="s">
        <v>79</v>
      </c>
      <c r="C104" t="s">
        <v>175</v>
      </c>
      <c r="D104" s="29" t="s">
        <v>81</v>
      </c>
      <c r="E104" s="29" t="s">
        <v>79</v>
      </c>
      <c r="F104" s="36" t="s">
        <v>151</v>
      </c>
      <c r="G104" s="36" t="s">
        <v>99</v>
      </c>
      <c r="H104" t="s">
        <v>300</v>
      </c>
      <c r="I104" s="33" t="s">
        <v>318</v>
      </c>
      <c r="K104" s="26">
        <v>100000</v>
      </c>
      <c r="L104" s="26">
        <v>100000</v>
      </c>
      <c r="M104" t="s">
        <v>86</v>
      </c>
      <c r="N104" t="s">
        <v>87</v>
      </c>
      <c r="O104" s="25" t="s">
        <v>43</v>
      </c>
      <c r="P104" s="29" t="s">
        <v>302</v>
      </c>
    </row>
    <row r="105" spans="1:17" ht="45" hidden="1">
      <c r="A105" t="s">
        <v>174</v>
      </c>
      <c r="B105" s="29" t="s">
        <v>79</v>
      </c>
      <c r="C105" t="s">
        <v>175</v>
      </c>
      <c r="D105" s="29" t="s">
        <v>81</v>
      </c>
      <c r="E105" s="29" t="s">
        <v>79</v>
      </c>
      <c r="F105" s="36" t="s">
        <v>151</v>
      </c>
      <c r="G105" s="36" t="s">
        <v>83</v>
      </c>
      <c r="H105" t="s">
        <v>300</v>
      </c>
      <c r="I105" s="33" t="s">
        <v>319</v>
      </c>
      <c r="K105" s="26">
        <v>5670000</v>
      </c>
      <c r="L105" s="26">
        <v>5670000</v>
      </c>
      <c r="M105" t="s">
        <v>86</v>
      </c>
      <c r="N105" t="s">
        <v>87</v>
      </c>
      <c r="O105" s="25" t="s">
        <v>41</v>
      </c>
      <c r="P105" s="29" t="s">
        <v>302</v>
      </c>
    </row>
    <row r="106" spans="1:17" ht="30" hidden="1">
      <c r="A106" t="s">
        <v>174</v>
      </c>
      <c r="B106" s="29" t="s">
        <v>79</v>
      </c>
      <c r="C106" t="s">
        <v>175</v>
      </c>
      <c r="D106" s="29" t="s">
        <v>81</v>
      </c>
      <c r="E106" s="29" t="s">
        <v>79</v>
      </c>
      <c r="F106" s="36" t="s">
        <v>151</v>
      </c>
      <c r="G106" s="36" t="s">
        <v>83</v>
      </c>
      <c r="H106" t="s">
        <v>300</v>
      </c>
      <c r="I106" s="33" t="s">
        <v>320</v>
      </c>
      <c r="K106" s="26">
        <v>3400000</v>
      </c>
      <c r="L106" s="26">
        <v>3400000</v>
      </c>
      <c r="M106" t="s">
        <v>86</v>
      </c>
      <c r="N106" t="s">
        <v>87</v>
      </c>
      <c r="O106" s="25" t="s">
        <v>41</v>
      </c>
      <c r="P106" s="29" t="s">
        <v>302</v>
      </c>
    </row>
    <row r="107" spans="1:17" ht="45" hidden="1">
      <c r="A107" t="s">
        <v>174</v>
      </c>
      <c r="B107" s="29" t="s">
        <v>79</v>
      </c>
      <c r="C107" t="s">
        <v>175</v>
      </c>
      <c r="D107" s="29" t="s">
        <v>81</v>
      </c>
      <c r="E107" s="29" t="s">
        <v>79</v>
      </c>
      <c r="F107" s="36" t="s">
        <v>151</v>
      </c>
      <c r="G107" s="36" t="s">
        <v>83</v>
      </c>
      <c r="H107" t="s">
        <v>300</v>
      </c>
      <c r="I107" s="33" t="s">
        <v>321</v>
      </c>
      <c r="K107" s="26">
        <v>2270000</v>
      </c>
      <c r="L107" s="26">
        <v>2270000</v>
      </c>
      <c r="M107" t="s">
        <v>86</v>
      </c>
      <c r="N107" t="s">
        <v>87</v>
      </c>
      <c r="O107" s="25" t="s">
        <v>41</v>
      </c>
      <c r="P107" s="29" t="s">
        <v>302</v>
      </c>
    </row>
    <row r="108" spans="1:17" ht="60" hidden="1">
      <c r="A108" t="s">
        <v>174</v>
      </c>
      <c r="B108" s="29" t="s">
        <v>79</v>
      </c>
      <c r="C108" t="s">
        <v>175</v>
      </c>
      <c r="D108" s="29" t="s">
        <v>81</v>
      </c>
      <c r="E108" s="29" t="s">
        <v>79</v>
      </c>
      <c r="F108" s="36" t="s">
        <v>151</v>
      </c>
      <c r="G108" s="36" t="s">
        <v>83</v>
      </c>
      <c r="H108" t="s">
        <v>300</v>
      </c>
      <c r="I108" s="33" t="s">
        <v>322</v>
      </c>
      <c r="K108" s="26">
        <v>2270000</v>
      </c>
      <c r="L108" s="26">
        <v>2270000</v>
      </c>
      <c r="M108" t="s">
        <v>86</v>
      </c>
      <c r="N108" t="s">
        <v>87</v>
      </c>
      <c r="O108" s="25" t="s">
        <v>41</v>
      </c>
      <c r="P108" s="29" t="s">
        <v>302</v>
      </c>
    </row>
    <row r="109" spans="1:17" ht="30" hidden="1">
      <c r="A109" t="s">
        <v>174</v>
      </c>
      <c r="B109" s="29" t="s">
        <v>79</v>
      </c>
      <c r="C109" t="s">
        <v>175</v>
      </c>
      <c r="D109" s="29" t="s">
        <v>81</v>
      </c>
      <c r="E109" s="29" t="s">
        <v>79</v>
      </c>
      <c r="F109" s="36" t="s">
        <v>151</v>
      </c>
      <c r="G109" s="36" t="s">
        <v>99</v>
      </c>
      <c r="H109" t="s">
        <v>300</v>
      </c>
      <c r="I109" s="33" t="s">
        <v>323</v>
      </c>
      <c r="K109" s="26">
        <v>70000</v>
      </c>
      <c r="L109" s="26">
        <v>70000</v>
      </c>
      <c r="M109" t="s">
        <v>86</v>
      </c>
      <c r="N109" t="s">
        <v>90</v>
      </c>
      <c r="O109" s="25" t="s">
        <v>41</v>
      </c>
      <c r="P109" s="29" t="s">
        <v>302</v>
      </c>
    </row>
    <row r="110" spans="1:17" ht="30" hidden="1">
      <c r="A110" t="s">
        <v>174</v>
      </c>
      <c r="B110" s="29" t="s">
        <v>79</v>
      </c>
      <c r="C110" t="s">
        <v>175</v>
      </c>
      <c r="D110" s="29" t="s">
        <v>81</v>
      </c>
      <c r="E110" s="29" t="s">
        <v>79</v>
      </c>
      <c r="F110" s="36" t="s">
        <v>151</v>
      </c>
      <c r="G110" s="36" t="s">
        <v>99</v>
      </c>
      <c r="H110" t="s">
        <v>300</v>
      </c>
      <c r="I110" s="33" t="s">
        <v>324</v>
      </c>
      <c r="K110" s="26">
        <v>200000</v>
      </c>
      <c r="L110" s="26">
        <v>200000</v>
      </c>
      <c r="M110" t="s">
        <v>86</v>
      </c>
      <c r="N110" t="s">
        <v>87</v>
      </c>
      <c r="O110" s="25" t="s">
        <v>41</v>
      </c>
      <c r="P110" s="29" t="s">
        <v>302</v>
      </c>
    </row>
    <row r="111" spans="1:17" ht="30" hidden="1">
      <c r="A111" t="s">
        <v>136</v>
      </c>
      <c r="B111" s="29" t="s">
        <v>79</v>
      </c>
      <c r="C111" s="29" t="s">
        <v>137</v>
      </c>
      <c r="D111" s="29" t="s">
        <v>81</v>
      </c>
      <c r="E111" s="29" t="s">
        <v>79</v>
      </c>
      <c r="F111" t="s">
        <v>82</v>
      </c>
      <c r="G111" t="s">
        <v>99</v>
      </c>
      <c r="H111" t="s">
        <v>325</v>
      </c>
      <c r="I111" s="33" t="s">
        <v>326</v>
      </c>
      <c r="K111" s="26">
        <v>50000</v>
      </c>
      <c r="L111" s="26">
        <v>50000</v>
      </c>
      <c r="M111" t="s">
        <v>86</v>
      </c>
      <c r="N111" t="s">
        <v>87</v>
      </c>
      <c r="O111" s="25" t="s">
        <v>43</v>
      </c>
      <c r="P111" s="29" t="s">
        <v>327</v>
      </c>
    </row>
    <row r="112" spans="1:17" hidden="1">
      <c r="A112" t="s">
        <v>136</v>
      </c>
      <c r="B112" s="29" t="s">
        <v>79</v>
      </c>
      <c r="C112" s="29" t="s">
        <v>137</v>
      </c>
      <c r="D112" s="29" t="s">
        <v>81</v>
      </c>
      <c r="E112" s="29" t="s">
        <v>79</v>
      </c>
      <c r="F112" t="s">
        <v>82</v>
      </c>
      <c r="G112" t="s">
        <v>99</v>
      </c>
      <c r="H112" t="s">
        <v>325</v>
      </c>
      <c r="I112" s="33" t="s">
        <v>328</v>
      </c>
      <c r="K112" s="26">
        <v>68000</v>
      </c>
      <c r="L112" s="26">
        <v>68000</v>
      </c>
      <c r="M112" t="s">
        <v>133</v>
      </c>
      <c r="N112" t="s">
        <v>87</v>
      </c>
      <c r="O112" s="25" t="s">
        <v>43</v>
      </c>
      <c r="P112" s="29" t="s">
        <v>327</v>
      </c>
      <c r="Q112" t="s">
        <v>173</v>
      </c>
    </row>
    <row r="113" spans="1:17" ht="30" hidden="1">
      <c r="A113" t="s">
        <v>136</v>
      </c>
      <c r="B113" s="29" t="s">
        <v>79</v>
      </c>
      <c r="C113" s="29" t="s">
        <v>137</v>
      </c>
      <c r="D113" s="29" t="s">
        <v>81</v>
      </c>
      <c r="E113" s="29" t="s">
        <v>79</v>
      </c>
      <c r="F113" t="s">
        <v>82</v>
      </c>
      <c r="G113" t="s">
        <v>99</v>
      </c>
      <c r="H113" t="s">
        <v>325</v>
      </c>
      <c r="I113" s="33" t="s">
        <v>329</v>
      </c>
      <c r="K113" s="26">
        <v>50000</v>
      </c>
      <c r="L113" s="26">
        <v>50000</v>
      </c>
      <c r="M113" t="s">
        <v>86</v>
      </c>
      <c r="N113" s="25" t="s">
        <v>96</v>
      </c>
      <c r="O113" s="25" t="s">
        <v>43</v>
      </c>
      <c r="P113" s="29" t="s">
        <v>327</v>
      </c>
      <c r="Q113" t="s">
        <v>330</v>
      </c>
    </row>
    <row r="114" spans="1:17" ht="30" hidden="1">
      <c r="A114" t="s">
        <v>136</v>
      </c>
      <c r="B114" s="29" t="s">
        <v>79</v>
      </c>
      <c r="C114" s="29" t="s">
        <v>137</v>
      </c>
      <c r="D114" s="29" t="s">
        <v>81</v>
      </c>
      <c r="E114" s="29" t="s">
        <v>79</v>
      </c>
      <c r="F114" t="s">
        <v>82</v>
      </c>
      <c r="G114" t="s">
        <v>99</v>
      </c>
      <c r="H114" t="s">
        <v>325</v>
      </c>
      <c r="I114" s="33" t="s">
        <v>331</v>
      </c>
      <c r="K114" s="26">
        <v>50000</v>
      </c>
      <c r="L114" s="26">
        <v>50000</v>
      </c>
      <c r="M114" t="s">
        <v>86</v>
      </c>
      <c r="N114" t="s">
        <v>87</v>
      </c>
      <c r="O114" s="25" t="s">
        <v>43</v>
      </c>
      <c r="P114" s="29" t="s">
        <v>327</v>
      </c>
    </row>
    <row r="115" spans="1:17" ht="45">
      <c r="A115" t="s">
        <v>136</v>
      </c>
      <c r="B115" s="29" t="s">
        <v>79</v>
      </c>
      <c r="C115" s="29" t="s">
        <v>137</v>
      </c>
      <c r="D115" s="29" t="s">
        <v>81</v>
      </c>
      <c r="E115" s="29" t="s">
        <v>79</v>
      </c>
      <c r="F115" t="s">
        <v>82</v>
      </c>
      <c r="G115" t="s">
        <v>60</v>
      </c>
      <c r="H115" t="s">
        <v>325</v>
      </c>
      <c r="I115" s="33" t="s">
        <v>332</v>
      </c>
      <c r="K115" s="26">
        <v>3600</v>
      </c>
      <c r="L115" s="26">
        <v>3600</v>
      </c>
      <c r="M115" t="s">
        <v>133</v>
      </c>
      <c r="N115" s="25" t="s">
        <v>101</v>
      </c>
      <c r="O115" s="25" t="s">
        <v>43</v>
      </c>
      <c r="P115" s="29" t="s">
        <v>327</v>
      </c>
      <c r="Q115" t="s">
        <v>333</v>
      </c>
    </row>
    <row r="116" spans="1:17" ht="30" hidden="1">
      <c r="A116" t="s">
        <v>136</v>
      </c>
      <c r="B116" s="29" t="s">
        <v>79</v>
      </c>
      <c r="C116" s="29" t="s">
        <v>137</v>
      </c>
      <c r="D116" s="29" t="s">
        <v>81</v>
      </c>
      <c r="E116" s="29" t="s">
        <v>79</v>
      </c>
      <c r="F116" t="s">
        <v>82</v>
      </c>
      <c r="G116" t="s">
        <v>59</v>
      </c>
      <c r="H116" t="s">
        <v>325</v>
      </c>
      <c r="I116" s="33" t="s">
        <v>334</v>
      </c>
      <c r="K116" s="26">
        <v>150000</v>
      </c>
      <c r="L116" s="26">
        <v>150000</v>
      </c>
      <c r="M116" t="s">
        <v>133</v>
      </c>
      <c r="N116" s="25" t="s">
        <v>101</v>
      </c>
      <c r="O116" s="25" t="s">
        <v>43</v>
      </c>
      <c r="P116" s="29" t="s">
        <v>327</v>
      </c>
      <c r="Q116" t="s">
        <v>335</v>
      </c>
    </row>
    <row r="117" spans="1:17" ht="45" hidden="1">
      <c r="A117" t="s">
        <v>136</v>
      </c>
      <c r="B117" s="29" t="s">
        <v>79</v>
      </c>
      <c r="C117" s="29" t="s">
        <v>137</v>
      </c>
      <c r="D117" s="29" t="s">
        <v>81</v>
      </c>
      <c r="E117" s="29" t="s">
        <v>79</v>
      </c>
      <c r="F117" t="s">
        <v>82</v>
      </c>
      <c r="G117" t="s">
        <v>99</v>
      </c>
      <c r="H117" t="s">
        <v>325</v>
      </c>
      <c r="I117" s="33" t="s">
        <v>336</v>
      </c>
      <c r="K117" s="26">
        <v>150000</v>
      </c>
      <c r="L117" s="26">
        <v>150000</v>
      </c>
      <c r="M117" t="s">
        <v>133</v>
      </c>
      <c r="N117" t="s">
        <v>87</v>
      </c>
      <c r="O117" s="25" t="s">
        <v>43</v>
      </c>
      <c r="P117" s="29" t="s">
        <v>327</v>
      </c>
      <c r="Q117" t="s">
        <v>310</v>
      </c>
    </row>
    <row r="118" spans="1:17" hidden="1">
      <c r="A118" t="s">
        <v>136</v>
      </c>
      <c r="B118" s="29" t="s">
        <v>79</v>
      </c>
      <c r="C118" s="29" t="s">
        <v>137</v>
      </c>
      <c r="D118" s="29" t="s">
        <v>81</v>
      </c>
      <c r="E118" s="29" t="s">
        <v>79</v>
      </c>
      <c r="F118" t="s">
        <v>82</v>
      </c>
      <c r="G118" t="s">
        <v>99</v>
      </c>
      <c r="H118" t="s">
        <v>325</v>
      </c>
      <c r="I118" s="33" t="s">
        <v>337</v>
      </c>
      <c r="K118" s="26">
        <v>41000</v>
      </c>
      <c r="L118" s="26">
        <v>41000</v>
      </c>
      <c r="M118" t="s">
        <v>133</v>
      </c>
      <c r="N118" t="s">
        <v>87</v>
      </c>
      <c r="O118" s="25" t="s">
        <v>41</v>
      </c>
      <c r="P118" s="29" t="s">
        <v>327</v>
      </c>
      <c r="Q118" t="s">
        <v>173</v>
      </c>
    </row>
    <row r="119" spans="1:17" ht="30" hidden="1">
      <c r="A119" t="s">
        <v>136</v>
      </c>
      <c r="B119" s="29" t="s">
        <v>79</v>
      </c>
      <c r="C119" s="29" t="s">
        <v>137</v>
      </c>
      <c r="D119" s="29" t="s">
        <v>81</v>
      </c>
      <c r="E119" s="29" t="s">
        <v>79</v>
      </c>
      <c r="F119" t="s">
        <v>82</v>
      </c>
      <c r="G119" t="s">
        <v>99</v>
      </c>
      <c r="H119" t="s">
        <v>325</v>
      </c>
      <c r="I119" s="33" t="s">
        <v>338</v>
      </c>
      <c r="K119" s="26">
        <v>68000</v>
      </c>
      <c r="L119" s="26">
        <v>68000</v>
      </c>
      <c r="M119" t="s">
        <v>133</v>
      </c>
      <c r="N119" t="s">
        <v>87</v>
      </c>
      <c r="O119" s="25" t="s">
        <v>41</v>
      </c>
      <c r="P119" s="29" t="s">
        <v>327</v>
      </c>
      <c r="Q119" t="s">
        <v>173</v>
      </c>
    </row>
    <row r="120" spans="1:17" ht="30" hidden="1">
      <c r="A120" t="s">
        <v>136</v>
      </c>
      <c r="B120" s="29" t="s">
        <v>79</v>
      </c>
      <c r="C120" s="29" t="s">
        <v>137</v>
      </c>
      <c r="D120" s="29" t="s">
        <v>81</v>
      </c>
      <c r="E120" s="29" t="s">
        <v>79</v>
      </c>
      <c r="F120" t="s">
        <v>82</v>
      </c>
      <c r="G120" t="s">
        <v>99</v>
      </c>
      <c r="H120" t="s">
        <v>325</v>
      </c>
      <c r="I120" s="33" t="s">
        <v>339</v>
      </c>
      <c r="K120" s="26">
        <v>24000</v>
      </c>
      <c r="L120" s="26">
        <v>24000</v>
      </c>
      <c r="M120" t="s">
        <v>133</v>
      </c>
      <c r="N120" t="s">
        <v>87</v>
      </c>
      <c r="O120" s="25" t="s">
        <v>41</v>
      </c>
      <c r="P120" s="29" t="s">
        <v>327</v>
      </c>
      <c r="Q120" t="s">
        <v>173</v>
      </c>
    </row>
    <row r="121" spans="1:17" ht="30" hidden="1">
      <c r="A121" t="s">
        <v>136</v>
      </c>
      <c r="B121" s="29" t="s">
        <v>79</v>
      </c>
      <c r="C121" s="29" t="s">
        <v>137</v>
      </c>
      <c r="D121" s="29" t="s">
        <v>81</v>
      </c>
      <c r="E121" s="29" t="s">
        <v>79</v>
      </c>
      <c r="F121" t="s">
        <v>82</v>
      </c>
      <c r="G121" t="s">
        <v>83</v>
      </c>
      <c r="H121" t="s">
        <v>325</v>
      </c>
      <c r="I121" s="33" t="s">
        <v>340</v>
      </c>
      <c r="K121" s="26">
        <v>600000</v>
      </c>
      <c r="L121" s="26">
        <v>600000</v>
      </c>
      <c r="M121" t="s">
        <v>86</v>
      </c>
      <c r="N121" t="s">
        <v>87</v>
      </c>
      <c r="O121" s="25" t="s">
        <v>41</v>
      </c>
      <c r="P121" s="29" t="s">
        <v>327</v>
      </c>
    </row>
    <row r="122" spans="1:17" hidden="1">
      <c r="A122" t="s">
        <v>136</v>
      </c>
      <c r="B122" s="29" t="s">
        <v>79</v>
      </c>
      <c r="C122" s="29" t="s">
        <v>137</v>
      </c>
      <c r="D122" s="29" t="s">
        <v>81</v>
      </c>
      <c r="E122" s="29" t="s">
        <v>79</v>
      </c>
      <c r="F122" t="s">
        <v>82</v>
      </c>
      <c r="G122" t="s">
        <v>99</v>
      </c>
      <c r="H122" t="s">
        <v>325</v>
      </c>
      <c r="I122" s="33" t="s">
        <v>341</v>
      </c>
      <c r="K122" s="26">
        <v>88000</v>
      </c>
      <c r="L122" s="26">
        <v>88000</v>
      </c>
      <c r="M122" t="s">
        <v>133</v>
      </c>
      <c r="N122" t="s">
        <v>87</v>
      </c>
      <c r="O122" s="25" t="s">
        <v>41</v>
      </c>
      <c r="P122" s="29" t="s">
        <v>327</v>
      </c>
      <c r="Q122" t="s">
        <v>173</v>
      </c>
    </row>
    <row r="123" spans="1:17" ht="60" hidden="1">
      <c r="A123" t="s">
        <v>342</v>
      </c>
      <c r="B123" s="29" t="s">
        <v>79</v>
      </c>
      <c r="C123" s="29" t="s">
        <v>343</v>
      </c>
      <c r="D123" s="29" t="s">
        <v>81</v>
      </c>
      <c r="E123" s="29" t="s">
        <v>79</v>
      </c>
      <c r="F123" t="s">
        <v>151</v>
      </c>
      <c r="G123" t="s">
        <v>59</v>
      </c>
      <c r="H123" t="s">
        <v>344</v>
      </c>
      <c r="I123" s="33" t="s">
        <v>345</v>
      </c>
      <c r="K123" s="26">
        <v>200000</v>
      </c>
      <c r="L123" s="26">
        <v>200000</v>
      </c>
      <c r="M123" t="s">
        <v>86</v>
      </c>
      <c r="N123" s="25" t="s">
        <v>96</v>
      </c>
      <c r="O123" s="25" t="s">
        <v>43</v>
      </c>
      <c r="P123" s="29" t="s">
        <v>346</v>
      </c>
      <c r="Q123" t="s">
        <v>347</v>
      </c>
    </row>
    <row r="124" spans="1:17" ht="45" hidden="1">
      <c r="A124" t="s">
        <v>342</v>
      </c>
      <c r="B124" s="29" t="s">
        <v>79</v>
      </c>
      <c r="C124" s="29" t="s">
        <v>343</v>
      </c>
      <c r="D124" s="29" t="s">
        <v>81</v>
      </c>
      <c r="E124" s="29" t="s">
        <v>79</v>
      </c>
      <c r="F124" t="s">
        <v>151</v>
      </c>
      <c r="G124" t="s">
        <v>83</v>
      </c>
      <c r="H124" t="s">
        <v>344</v>
      </c>
      <c r="I124" s="33" t="s">
        <v>348</v>
      </c>
      <c r="K124" s="26">
        <v>4800000</v>
      </c>
      <c r="L124" s="26">
        <v>4800000</v>
      </c>
      <c r="M124" t="s">
        <v>86</v>
      </c>
      <c r="N124" s="25" t="s">
        <v>96</v>
      </c>
      <c r="O124" s="25" t="s">
        <v>43</v>
      </c>
      <c r="P124" s="29" t="s">
        <v>346</v>
      </c>
      <c r="Q124" t="s">
        <v>349</v>
      </c>
    </row>
    <row r="125" spans="1:17" hidden="1">
      <c r="A125" t="s">
        <v>342</v>
      </c>
      <c r="B125" s="29" t="s">
        <v>79</v>
      </c>
      <c r="C125" s="29" t="s">
        <v>343</v>
      </c>
      <c r="D125" s="29" t="s">
        <v>81</v>
      </c>
      <c r="E125" s="29" t="s">
        <v>79</v>
      </c>
      <c r="F125" t="s">
        <v>151</v>
      </c>
      <c r="G125" t="s">
        <v>99</v>
      </c>
      <c r="H125" t="s">
        <v>344</v>
      </c>
      <c r="I125" s="33" t="s">
        <v>350</v>
      </c>
      <c r="K125" s="26">
        <v>225000</v>
      </c>
      <c r="L125" s="26">
        <v>225000</v>
      </c>
      <c r="M125" t="s">
        <v>86</v>
      </c>
      <c r="N125" s="25" t="s">
        <v>96</v>
      </c>
      <c r="O125" s="25" t="s">
        <v>43</v>
      </c>
      <c r="P125" s="29" t="s">
        <v>346</v>
      </c>
      <c r="Q125" t="s">
        <v>351</v>
      </c>
    </row>
    <row r="126" spans="1:17" hidden="1">
      <c r="A126" t="s">
        <v>342</v>
      </c>
      <c r="B126" s="29" t="s">
        <v>79</v>
      </c>
      <c r="C126" s="29" t="s">
        <v>343</v>
      </c>
      <c r="D126" s="29" t="s">
        <v>81</v>
      </c>
      <c r="E126" s="29" t="s">
        <v>79</v>
      </c>
      <c r="F126" t="s">
        <v>151</v>
      </c>
      <c r="G126" t="s">
        <v>99</v>
      </c>
      <c r="H126" t="s">
        <v>344</v>
      </c>
      <c r="I126" s="33" t="s">
        <v>352</v>
      </c>
      <c r="K126" s="26">
        <v>31000</v>
      </c>
      <c r="L126" s="26">
        <v>31000</v>
      </c>
      <c r="M126" t="s">
        <v>86</v>
      </c>
      <c r="N126" s="25" t="s">
        <v>96</v>
      </c>
      <c r="O126" s="25" t="s">
        <v>43</v>
      </c>
      <c r="P126" s="29" t="s">
        <v>346</v>
      </c>
      <c r="Q126" t="s">
        <v>353</v>
      </c>
    </row>
    <row r="127" spans="1:17" hidden="1">
      <c r="A127" t="s">
        <v>342</v>
      </c>
      <c r="B127" s="29" t="s">
        <v>79</v>
      </c>
      <c r="C127" s="29" t="s">
        <v>343</v>
      </c>
      <c r="D127" s="29" t="s">
        <v>81</v>
      </c>
      <c r="E127" s="29" t="s">
        <v>79</v>
      </c>
      <c r="F127" t="s">
        <v>151</v>
      </c>
      <c r="G127" t="s">
        <v>99</v>
      </c>
      <c r="H127" t="s">
        <v>344</v>
      </c>
      <c r="I127" s="33" t="s">
        <v>354</v>
      </c>
      <c r="K127" s="26">
        <v>75000</v>
      </c>
      <c r="L127" s="26">
        <v>75000</v>
      </c>
      <c r="M127" t="s">
        <v>86</v>
      </c>
      <c r="N127" s="25" t="s">
        <v>96</v>
      </c>
      <c r="O127" s="25" t="s">
        <v>43</v>
      </c>
      <c r="P127" s="29" t="s">
        <v>346</v>
      </c>
      <c r="Q127" t="s">
        <v>353</v>
      </c>
    </row>
    <row r="128" spans="1:17" hidden="1">
      <c r="A128" t="s">
        <v>342</v>
      </c>
      <c r="B128" s="29" t="s">
        <v>79</v>
      </c>
      <c r="C128" s="29" t="s">
        <v>343</v>
      </c>
      <c r="D128" s="29" t="s">
        <v>81</v>
      </c>
      <c r="E128" s="29" t="s">
        <v>79</v>
      </c>
      <c r="F128" t="s">
        <v>151</v>
      </c>
      <c r="G128" t="s">
        <v>99</v>
      </c>
      <c r="H128" t="s">
        <v>344</v>
      </c>
      <c r="I128" s="33" t="s">
        <v>355</v>
      </c>
      <c r="K128" s="26">
        <v>75000</v>
      </c>
      <c r="L128" s="26">
        <v>75000</v>
      </c>
      <c r="M128" t="s">
        <v>86</v>
      </c>
      <c r="N128" s="25" t="s">
        <v>96</v>
      </c>
      <c r="O128" s="25" t="s">
        <v>43</v>
      </c>
      <c r="P128" s="29" t="s">
        <v>346</v>
      </c>
      <c r="Q128" t="s">
        <v>353</v>
      </c>
    </row>
    <row r="129" spans="1:17" ht="75" hidden="1">
      <c r="A129" t="s">
        <v>342</v>
      </c>
      <c r="B129" s="29" t="s">
        <v>79</v>
      </c>
      <c r="C129" s="29" t="s">
        <v>343</v>
      </c>
      <c r="D129" s="29" t="s">
        <v>81</v>
      </c>
      <c r="E129" s="29" t="s">
        <v>79</v>
      </c>
      <c r="F129" t="s">
        <v>151</v>
      </c>
      <c r="G129" t="s">
        <v>99</v>
      </c>
      <c r="H129" t="s">
        <v>344</v>
      </c>
      <c r="I129" s="33" t="s">
        <v>356</v>
      </c>
      <c r="K129" s="26">
        <v>300000</v>
      </c>
      <c r="L129" s="26">
        <v>300000</v>
      </c>
      <c r="M129" t="s">
        <v>86</v>
      </c>
      <c r="N129" t="s">
        <v>87</v>
      </c>
      <c r="O129" s="25" t="s">
        <v>43</v>
      </c>
      <c r="P129" s="29" t="s">
        <v>346</v>
      </c>
    </row>
    <row r="130" spans="1:17" ht="90" hidden="1">
      <c r="A130" t="s">
        <v>342</v>
      </c>
      <c r="B130" s="29" t="s">
        <v>79</v>
      </c>
      <c r="C130" s="29" t="s">
        <v>343</v>
      </c>
      <c r="D130" s="29" t="s">
        <v>81</v>
      </c>
      <c r="E130" s="29" t="s">
        <v>79</v>
      </c>
      <c r="F130" t="s">
        <v>151</v>
      </c>
      <c r="G130" t="s">
        <v>59</v>
      </c>
      <c r="H130" t="s">
        <v>344</v>
      </c>
      <c r="I130" s="33" t="s">
        <v>357</v>
      </c>
      <c r="K130" s="26">
        <v>1000000</v>
      </c>
      <c r="L130" s="26">
        <v>1000000</v>
      </c>
      <c r="M130" t="s">
        <v>133</v>
      </c>
      <c r="N130" s="25" t="s">
        <v>96</v>
      </c>
      <c r="O130" s="25" t="s">
        <v>43</v>
      </c>
      <c r="P130" s="29" t="s">
        <v>346</v>
      </c>
      <c r="Q130" t="s">
        <v>358</v>
      </c>
    </row>
    <row r="131" spans="1:17" ht="45" hidden="1">
      <c r="A131" t="s">
        <v>342</v>
      </c>
      <c r="B131" s="29" t="s">
        <v>79</v>
      </c>
      <c r="C131" s="29" t="s">
        <v>343</v>
      </c>
      <c r="D131" s="29" t="s">
        <v>81</v>
      </c>
      <c r="E131" s="29" t="s">
        <v>79</v>
      </c>
      <c r="F131" t="s">
        <v>151</v>
      </c>
      <c r="G131" t="s">
        <v>99</v>
      </c>
      <c r="H131" t="s">
        <v>344</v>
      </c>
      <c r="I131" s="33" t="s">
        <v>359</v>
      </c>
      <c r="K131" s="26">
        <v>120000</v>
      </c>
      <c r="L131" s="26">
        <v>120000</v>
      </c>
      <c r="M131" t="s">
        <v>86</v>
      </c>
      <c r="N131" t="s">
        <v>87</v>
      </c>
      <c r="O131" s="25" t="s">
        <v>43</v>
      </c>
      <c r="P131" s="29" t="s">
        <v>346</v>
      </c>
    </row>
    <row r="132" spans="1:17" ht="30" hidden="1">
      <c r="A132" t="s">
        <v>342</v>
      </c>
      <c r="B132" s="29" t="s">
        <v>79</v>
      </c>
      <c r="C132" s="29" t="s">
        <v>343</v>
      </c>
      <c r="D132" s="29" t="s">
        <v>81</v>
      </c>
      <c r="E132" s="29" t="s">
        <v>79</v>
      </c>
      <c r="F132" t="s">
        <v>151</v>
      </c>
      <c r="G132" t="s">
        <v>99</v>
      </c>
      <c r="H132" t="s">
        <v>344</v>
      </c>
      <c r="I132" s="33" t="s">
        <v>360</v>
      </c>
      <c r="K132" s="26">
        <v>60000</v>
      </c>
      <c r="L132" s="26">
        <v>60000</v>
      </c>
      <c r="M132" t="s">
        <v>86</v>
      </c>
      <c r="N132" t="s">
        <v>87</v>
      </c>
      <c r="O132" s="25" t="s">
        <v>41</v>
      </c>
      <c r="P132" s="29" t="s">
        <v>346</v>
      </c>
    </row>
    <row r="133" spans="1:17" ht="30" hidden="1">
      <c r="A133" t="s">
        <v>342</v>
      </c>
      <c r="B133" s="29" t="s">
        <v>79</v>
      </c>
      <c r="C133" s="29" t="s">
        <v>343</v>
      </c>
      <c r="D133" s="29" t="s">
        <v>81</v>
      </c>
      <c r="E133" s="29" t="s">
        <v>79</v>
      </c>
      <c r="F133" t="s">
        <v>151</v>
      </c>
      <c r="G133" t="s">
        <v>99</v>
      </c>
      <c r="H133" t="s">
        <v>344</v>
      </c>
      <c r="I133" s="33" t="s">
        <v>361</v>
      </c>
      <c r="K133" s="26">
        <v>70000</v>
      </c>
      <c r="L133" s="26">
        <v>70000</v>
      </c>
      <c r="M133" t="s">
        <v>86</v>
      </c>
      <c r="N133" t="s">
        <v>87</v>
      </c>
      <c r="O133" s="25" t="s">
        <v>41</v>
      </c>
      <c r="P133" s="29" t="s">
        <v>346</v>
      </c>
    </row>
    <row r="134" spans="1:17" hidden="1">
      <c r="A134" t="s">
        <v>342</v>
      </c>
      <c r="B134" s="29" t="s">
        <v>79</v>
      </c>
      <c r="C134" s="29" t="s">
        <v>343</v>
      </c>
      <c r="D134" s="29" t="s">
        <v>81</v>
      </c>
      <c r="E134" s="29" t="s">
        <v>79</v>
      </c>
      <c r="F134" t="s">
        <v>151</v>
      </c>
      <c r="G134" t="s">
        <v>99</v>
      </c>
      <c r="H134" t="s">
        <v>344</v>
      </c>
      <c r="I134" s="33" t="s">
        <v>362</v>
      </c>
      <c r="K134" s="26">
        <v>250000</v>
      </c>
      <c r="L134" s="26">
        <v>250000</v>
      </c>
      <c r="M134" t="s">
        <v>86</v>
      </c>
      <c r="N134" t="s">
        <v>87</v>
      </c>
      <c r="O134" s="25" t="s">
        <v>41</v>
      </c>
      <c r="P134" s="29" t="s">
        <v>346</v>
      </c>
    </row>
    <row r="135" spans="1:17" ht="30" hidden="1">
      <c r="A135" t="s">
        <v>342</v>
      </c>
      <c r="B135" s="29" t="s">
        <v>79</v>
      </c>
      <c r="C135" s="29" t="s">
        <v>343</v>
      </c>
      <c r="D135" s="29" t="s">
        <v>81</v>
      </c>
      <c r="E135" s="29" t="s">
        <v>79</v>
      </c>
      <c r="F135" t="s">
        <v>151</v>
      </c>
      <c r="G135" t="s">
        <v>99</v>
      </c>
      <c r="H135" t="s">
        <v>344</v>
      </c>
      <c r="I135" s="33" t="s">
        <v>363</v>
      </c>
      <c r="K135" s="26">
        <v>250000</v>
      </c>
      <c r="L135" s="26">
        <v>250000</v>
      </c>
      <c r="M135" t="s">
        <v>86</v>
      </c>
      <c r="N135" t="s">
        <v>87</v>
      </c>
      <c r="O135" s="25" t="s">
        <v>41</v>
      </c>
      <c r="P135" s="29" t="s">
        <v>346</v>
      </c>
    </row>
    <row r="136" spans="1:17" ht="30" hidden="1">
      <c r="A136" t="s">
        <v>342</v>
      </c>
      <c r="B136" s="29" t="s">
        <v>79</v>
      </c>
      <c r="C136" s="29" t="s">
        <v>343</v>
      </c>
      <c r="D136" s="29" t="s">
        <v>81</v>
      </c>
      <c r="E136" s="29" t="s">
        <v>79</v>
      </c>
      <c r="F136" t="s">
        <v>151</v>
      </c>
      <c r="G136" t="s">
        <v>99</v>
      </c>
      <c r="H136" t="s">
        <v>344</v>
      </c>
      <c r="I136" s="33" t="s">
        <v>364</v>
      </c>
      <c r="K136" s="26">
        <v>200000</v>
      </c>
      <c r="L136" s="26">
        <v>200000</v>
      </c>
      <c r="M136" t="s">
        <v>86</v>
      </c>
      <c r="N136" t="s">
        <v>87</v>
      </c>
      <c r="O136" s="25" t="s">
        <v>41</v>
      </c>
      <c r="P136" s="29" t="s">
        <v>346</v>
      </c>
    </row>
    <row r="137" spans="1:17" ht="45" hidden="1">
      <c r="A137" t="s">
        <v>342</v>
      </c>
      <c r="B137" s="29" t="s">
        <v>79</v>
      </c>
      <c r="C137" s="29" t="s">
        <v>343</v>
      </c>
      <c r="D137" s="29" t="s">
        <v>81</v>
      </c>
      <c r="E137" s="29" t="s">
        <v>79</v>
      </c>
      <c r="F137" t="s">
        <v>151</v>
      </c>
      <c r="G137" t="s">
        <v>83</v>
      </c>
      <c r="H137" t="s">
        <v>344</v>
      </c>
      <c r="I137" s="33" t="s">
        <v>365</v>
      </c>
      <c r="K137" s="26">
        <v>340000</v>
      </c>
      <c r="L137" s="26">
        <v>340000</v>
      </c>
      <c r="M137" t="s">
        <v>86</v>
      </c>
      <c r="N137" t="s">
        <v>87</v>
      </c>
      <c r="O137" s="25" t="s">
        <v>41</v>
      </c>
      <c r="P137" s="29" t="s">
        <v>346</v>
      </c>
    </row>
    <row r="138" spans="1:17" ht="75" hidden="1">
      <c r="A138" t="s">
        <v>342</v>
      </c>
      <c r="B138" s="29" t="s">
        <v>79</v>
      </c>
      <c r="C138" s="29" t="s">
        <v>343</v>
      </c>
      <c r="D138" s="29" t="s">
        <v>81</v>
      </c>
      <c r="E138" s="29" t="s">
        <v>79</v>
      </c>
      <c r="F138" t="s">
        <v>151</v>
      </c>
      <c r="G138" t="s">
        <v>83</v>
      </c>
      <c r="H138" t="s">
        <v>344</v>
      </c>
      <c r="I138" s="33" t="s">
        <v>366</v>
      </c>
      <c r="K138" s="26">
        <v>4700000</v>
      </c>
      <c r="L138" s="26">
        <v>4700000</v>
      </c>
      <c r="M138" t="s">
        <v>86</v>
      </c>
      <c r="N138" t="s">
        <v>87</v>
      </c>
      <c r="O138" s="25" t="s">
        <v>41</v>
      </c>
      <c r="P138" s="29" t="s">
        <v>346</v>
      </c>
    </row>
    <row r="139" spans="1:17" ht="30" hidden="1">
      <c r="A139" t="s">
        <v>342</v>
      </c>
      <c r="B139" s="29" t="s">
        <v>79</v>
      </c>
      <c r="C139" s="29" t="s">
        <v>343</v>
      </c>
      <c r="D139" s="29" t="s">
        <v>81</v>
      </c>
      <c r="E139" s="29" t="s">
        <v>79</v>
      </c>
      <c r="F139" t="s">
        <v>151</v>
      </c>
      <c r="G139" t="s">
        <v>83</v>
      </c>
      <c r="H139" t="s">
        <v>344</v>
      </c>
      <c r="I139" s="33" t="s">
        <v>367</v>
      </c>
      <c r="K139" s="26">
        <v>2340000</v>
      </c>
      <c r="L139" s="26">
        <v>2340000</v>
      </c>
      <c r="M139" t="s">
        <v>86</v>
      </c>
      <c r="N139" t="s">
        <v>87</v>
      </c>
      <c r="O139" s="25" t="s">
        <v>41</v>
      </c>
      <c r="P139" s="29" t="s">
        <v>346</v>
      </c>
    </row>
    <row r="140" spans="1:17" ht="30" hidden="1">
      <c r="A140" t="s">
        <v>342</v>
      </c>
      <c r="B140" s="29" t="s">
        <v>79</v>
      </c>
      <c r="C140" s="29" t="s">
        <v>343</v>
      </c>
      <c r="D140" s="29" t="s">
        <v>81</v>
      </c>
      <c r="E140" s="29" t="s">
        <v>79</v>
      </c>
      <c r="F140" t="s">
        <v>151</v>
      </c>
      <c r="G140" t="s">
        <v>99</v>
      </c>
      <c r="H140" t="s">
        <v>344</v>
      </c>
      <c r="I140" s="33" t="s">
        <v>368</v>
      </c>
      <c r="K140" s="26">
        <v>70000</v>
      </c>
      <c r="L140" s="26">
        <v>70000</v>
      </c>
      <c r="M140" t="s">
        <v>86</v>
      </c>
      <c r="N140" t="s">
        <v>87</v>
      </c>
      <c r="O140" s="25" t="s">
        <v>41</v>
      </c>
      <c r="P140" s="29" t="s">
        <v>346</v>
      </c>
    </row>
    <row r="141" spans="1:17" ht="45" hidden="1">
      <c r="A141" t="s">
        <v>342</v>
      </c>
      <c r="B141" s="29" t="s">
        <v>79</v>
      </c>
      <c r="C141" s="29" t="s">
        <v>343</v>
      </c>
      <c r="D141" s="29" t="s">
        <v>81</v>
      </c>
      <c r="E141" s="29" t="s">
        <v>79</v>
      </c>
      <c r="F141" t="s">
        <v>151</v>
      </c>
      <c r="G141" t="s">
        <v>99</v>
      </c>
      <c r="H141" t="s">
        <v>344</v>
      </c>
      <c r="I141" s="33" t="s">
        <v>369</v>
      </c>
      <c r="K141" s="26">
        <v>600000</v>
      </c>
      <c r="L141" s="26">
        <v>600000</v>
      </c>
      <c r="M141" t="s">
        <v>86</v>
      </c>
      <c r="N141" t="s">
        <v>90</v>
      </c>
      <c r="O141" s="25" t="s">
        <v>41</v>
      </c>
      <c r="P141" s="29" t="s">
        <v>346</v>
      </c>
    </row>
    <row r="142" spans="1:17" ht="90" hidden="1">
      <c r="A142" t="s">
        <v>342</v>
      </c>
      <c r="B142" s="29" t="s">
        <v>79</v>
      </c>
      <c r="C142" s="29" t="s">
        <v>343</v>
      </c>
      <c r="D142" s="29" t="s">
        <v>81</v>
      </c>
      <c r="E142" s="29" t="s">
        <v>79</v>
      </c>
      <c r="F142" t="s">
        <v>151</v>
      </c>
      <c r="G142" t="s">
        <v>83</v>
      </c>
      <c r="H142" t="s">
        <v>344</v>
      </c>
      <c r="I142" s="33" t="s">
        <v>370</v>
      </c>
      <c r="K142" s="26">
        <v>3000000</v>
      </c>
      <c r="L142" s="26">
        <v>3000000</v>
      </c>
      <c r="M142" t="s">
        <v>86</v>
      </c>
      <c r="N142" t="s">
        <v>90</v>
      </c>
      <c r="O142" s="25" t="s">
        <v>41</v>
      </c>
      <c r="P142" s="29" t="s">
        <v>346</v>
      </c>
    </row>
    <row r="143" spans="1:17" ht="75" hidden="1">
      <c r="A143" t="s">
        <v>342</v>
      </c>
      <c r="B143" s="29" t="s">
        <v>79</v>
      </c>
      <c r="C143" s="29" t="s">
        <v>343</v>
      </c>
      <c r="D143" s="29" t="s">
        <v>81</v>
      </c>
      <c r="E143" s="29" t="s">
        <v>79</v>
      </c>
      <c r="F143" t="s">
        <v>151</v>
      </c>
      <c r="G143" t="s">
        <v>83</v>
      </c>
      <c r="H143" t="s">
        <v>344</v>
      </c>
      <c r="I143" s="33" t="s">
        <v>371</v>
      </c>
      <c r="K143" s="26">
        <v>2500000</v>
      </c>
      <c r="L143" s="26">
        <v>2500000</v>
      </c>
      <c r="M143" t="s">
        <v>86</v>
      </c>
      <c r="N143" t="s">
        <v>87</v>
      </c>
      <c r="O143" s="25" t="s">
        <v>41</v>
      </c>
      <c r="P143" s="29" t="s">
        <v>346</v>
      </c>
    </row>
    <row r="144" spans="1:17" hidden="1">
      <c r="A144" t="s">
        <v>342</v>
      </c>
      <c r="B144" s="29" t="s">
        <v>79</v>
      </c>
      <c r="C144" s="29" t="s">
        <v>343</v>
      </c>
      <c r="D144" s="29" t="s">
        <v>81</v>
      </c>
      <c r="E144" s="29" t="s">
        <v>79</v>
      </c>
      <c r="F144" t="s">
        <v>151</v>
      </c>
      <c r="G144" t="s">
        <v>99</v>
      </c>
      <c r="H144" t="s">
        <v>344</v>
      </c>
      <c r="I144" s="33" t="s">
        <v>372</v>
      </c>
      <c r="K144" s="26">
        <v>43500</v>
      </c>
      <c r="L144" s="26">
        <v>43500</v>
      </c>
      <c r="M144" t="s">
        <v>133</v>
      </c>
      <c r="N144" t="s">
        <v>373</v>
      </c>
      <c r="O144" s="25" t="s">
        <v>41</v>
      </c>
      <c r="P144" s="29" t="s">
        <v>346</v>
      </c>
      <c r="Q144" t="s">
        <v>173</v>
      </c>
    </row>
    <row r="145" spans="1:17" ht="30">
      <c r="A145" t="s">
        <v>342</v>
      </c>
      <c r="B145" s="29" t="s">
        <v>79</v>
      </c>
      <c r="C145" s="29" t="s">
        <v>343</v>
      </c>
      <c r="D145" s="29" t="s">
        <v>81</v>
      </c>
      <c r="E145" s="29" t="s">
        <v>79</v>
      </c>
      <c r="F145" t="s">
        <v>151</v>
      </c>
      <c r="G145" t="s">
        <v>60</v>
      </c>
      <c r="H145" t="s">
        <v>344</v>
      </c>
      <c r="I145" s="33" t="s">
        <v>374</v>
      </c>
      <c r="K145" s="26">
        <v>3980000</v>
      </c>
      <c r="L145" s="26">
        <v>3980000</v>
      </c>
      <c r="M145" t="s">
        <v>86</v>
      </c>
      <c r="N145" t="s">
        <v>90</v>
      </c>
      <c r="O145" s="25" t="s">
        <v>41</v>
      </c>
      <c r="P145" s="29" t="s">
        <v>346</v>
      </c>
      <c r="Q145" t="s">
        <v>375</v>
      </c>
    </row>
    <row r="146" spans="1:17" ht="45" hidden="1">
      <c r="A146" t="s">
        <v>342</v>
      </c>
      <c r="B146" s="29" t="s">
        <v>79</v>
      </c>
      <c r="C146" s="29" t="s">
        <v>343</v>
      </c>
      <c r="D146" s="29" t="s">
        <v>81</v>
      </c>
      <c r="E146" s="29" t="s">
        <v>79</v>
      </c>
      <c r="F146" t="s">
        <v>151</v>
      </c>
      <c r="G146" t="s">
        <v>83</v>
      </c>
      <c r="H146" t="s">
        <v>344</v>
      </c>
      <c r="I146" s="33" t="s">
        <v>376</v>
      </c>
      <c r="K146" s="26">
        <v>900000</v>
      </c>
      <c r="L146" s="26">
        <v>900000</v>
      </c>
      <c r="M146" t="s">
        <v>86</v>
      </c>
      <c r="N146" t="s">
        <v>90</v>
      </c>
      <c r="O146" s="25" t="s">
        <v>41</v>
      </c>
      <c r="P146" s="29" t="s">
        <v>346</v>
      </c>
    </row>
    <row r="147" spans="1:17" ht="30" hidden="1">
      <c r="A147" t="s">
        <v>342</v>
      </c>
      <c r="B147" s="29" t="s">
        <v>79</v>
      </c>
      <c r="C147" s="29" t="s">
        <v>343</v>
      </c>
      <c r="D147" s="29" t="s">
        <v>81</v>
      </c>
      <c r="E147" s="29" t="s">
        <v>79</v>
      </c>
      <c r="F147" t="s">
        <v>151</v>
      </c>
      <c r="G147" t="s">
        <v>83</v>
      </c>
      <c r="H147" t="s">
        <v>344</v>
      </c>
      <c r="I147" s="33" t="s">
        <v>377</v>
      </c>
      <c r="K147" s="26">
        <v>1500000</v>
      </c>
      <c r="L147" s="26">
        <v>1500000</v>
      </c>
      <c r="M147" t="s">
        <v>86</v>
      </c>
      <c r="N147" t="s">
        <v>90</v>
      </c>
      <c r="O147" s="25" t="s">
        <v>41</v>
      </c>
      <c r="P147" s="29" t="s">
        <v>346</v>
      </c>
    </row>
    <row r="148" spans="1:17" ht="30" hidden="1">
      <c r="A148" t="s">
        <v>342</v>
      </c>
      <c r="B148" s="29" t="s">
        <v>79</v>
      </c>
      <c r="C148" s="29" t="s">
        <v>343</v>
      </c>
      <c r="D148" s="29" t="s">
        <v>81</v>
      </c>
      <c r="E148" s="29" t="s">
        <v>79</v>
      </c>
      <c r="F148" t="s">
        <v>151</v>
      </c>
      <c r="G148" t="s">
        <v>83</v>
      </c>
      <c r="H148" t="s">
        <v>344</v>
      </c>
      <c r="I148" s="33" t="s">
        <v>378</v>
      </c>
      <c r="K148" s="26">
        <v>2140000</v>
      </c>
      <c r="L148" s="26">
        <v>2140000</v>
      </c>
      <c r="M148" t="s">
        <v>86</v>
      </c>
      <c r="N148" t="s">
        <v>87</v>
      </c>
      <c r="O148" s="25" t="s">
        <v>41</v>
      </c>
      <c r="P148" s="29" t="s">
        <v>346</v>
      </c>
    </row>
    <row r="149" spans="1:17" hidden="1">
      <c r="A149" t="s">
        <v>205</v>
      </c>
      <c r="B149" s="29" t="s">
        <v>79</v>
      </c>
      <c r="C149" s="29" t="s">
        <v>379</v>
      </c>
      <c r="D149" s="29" t="s">
        <v>81</v>
      </c>
      <c r="E149" s="29" t="s">
        <v>79</v>
      </c>
      <c r="F149" t="s">
        <v>151</v>
      </c>
      <c r="G149" t="s">
        <v>99</v>
      </c>
      <c r="H149" t="s">
        <v>380</v>
      </c>
      <c r="I149" s="33" t="s">
        <v>381</v>
      </c>
      <c r="K149" s="26">
        <v>100000</v>
      </c>
      <c r="L149" s="26">
        <v>100000</v>
      </c>
      <c r="M149" t="s">
        <v>133</v>
      </c>
      <c r="N149" t="s">
        <v>87</v>
      </c>
      <c r="O149" s="25" t="s">
        <v>43</v>
      </c>
      <c r="P149" s="29" t="s">
        <v>382</v>
      </c>
      <c r="Q149" t="s">
        <v>173</v>
      </c>
    </row>
    <row r="150" spans="1:17" hidden="1">
      <c r="A150" t="s">
        <v>205</v>
      </c>
      <c r="B150" s="29" t="s">
        <v>79</v>
      </c>
      <c r="C150" s="29" t="s">
        <v>206</v>
      </c>
      <c r="D150" s="29" t="s">
        <v>81</v>
      </c>
      <c r="E150" s="29" t="s">
        <v>79</v>
      </c>
      <c r="F150" t="s">
        <v>151</v>
      </c>
      <c r="G150" t="s">
        <v>99</v>
      </c>
      <c r="H150" t="s">
        <v>380</v>
      </c>
      <c r="I150" s="33" t="s">
        <v>383</v>
      </c>
      <c r="K150" s="26">
        <v>180000</v>
      </c>
      <c r="L150" s="26">
        <v>180000</v>
      </c>
      <c r="M150" t="s">
        <v>86</v>
      </c>
      <c r="N150" t="s">
        <v>87</v>
      </c>
      <c r="O150" s="25" t="s">
        <v>43</v>
      </c>
      <c r="P150" s="29" t="s">
        <v>382</v>
      </c>
    </row>
    <row r="151" spans="1:17" ht="105" hidden="1">
      <c r="A151" t="s">
        <v>205</v>
      </c>
      <c r="B151" s="29" t="s">
        <v>79</v>
      </c>
      <c r="C151" s="29" t="s">
        <v>206</v>
      </c>
      <c r="D151" s="29" t="s">
        <v>81</v>
      </c>
      <c r="E151" s="29" t="s">
        <v>79</v>
      </c>
      <c r="F151" t="s">
        <v>151</v>
      </c>
      <c r="G151" t="s">
        <v>99</v>
      </c>
      <c r="H151" t="s">
        <v>380</v>
      </c>
      <c r="I151" s="33" t="s">
        <v>384</v>
      </c>
      <c r="K151" s="26">
        <v>3220000</v>
      </c>
      <c r="L151" s="26">
        <v>3220000</v>
      </c>
      <c r="M151" t="s">
        <v>86</v>
      </c>
      <c r="N151" s="25" t="s">
        <v>128</v>
      </c>
      <c r="O151" s="25" t="s">
        <v>43</v>
      </c>
      <c r="P151" s="29" t="s">
        <v>382</v>
      </c>
      <c r="Q151" t="s">
        <v>385</v>
      </c>
    </row>
    <row r="152" spans="1:17" ht="30" hidden="1">
      <c r="A152" t="s">
        <v>205</v>
      </c>
      <c r="B152" s="29" t="s">
        <v>79</v>
      </c>
      <c r="C152" s="29" t="s">
        <v>379</v>
      </c>
      <c r="D152" s="29" t="s">
        <v>81</v>
      </c>
      <c r="E152" s="29" t="s">
        <v>79</v>
      </c>
      <c r="F152" t="s">
        <v>151</v>
      </c>
      <c r="G152" t="s">
        <v>99</v>
      </c>
      <c r="H152" t="s">
        <v>380</v>
      </c>
      <c r="I152" s="33" t="s">
        <v>386</v>
      </c>
      <c r="K152" s="26">
        <v>1000000</v>
      </c>
      <c r="L152" s="26">
        <v>1000000</v>
      </c>
      <c r="M152" t="s">
        <v>86</v>
      </c>
      <c r="N152" s="25" t="s">
        <v>96</v>
      </c>
      <c r="O152" s="25" t="s">
        <v>43</v>
      </c>
      <c r="P152" s="29" t="s">
        <v>382</v>
      </c>
      <c r="Q152" t="s">
        <v>387</v>
      </c>
    </row>
    <row r="153" spans="1:17" ht="105" hidden="1">
      <c r="A153" t="s">
        <v>205</v>
      </c>
      <c r="B153" s="29" t="s">
        <v>79</v>
      </c>
      <c r="C153" s="29" t="s">
        <v>379</v>
      </c>
      <c r="D153" s="29" t="s">
        <v>81</v>
      </c>
      <c r="E153" s="29" t="s">
        <v>79</v>
      </c>
      <c r="F153" t="s">
        <v>151</v>
      </c>
      <c r="G153" t="s">
        <v>99</v>
      </c>
      <c r="H153" t="s">
        <v>380</v>
      </c>
      <c r="I153" s="33" t="s">
        <v>388</v>
      </c>
      <c r="K153" s="26">
        <v>900000</v>
      </c>
      <c r="L153" s="26">
        <v>900000</v>
      </c>
      <c r="M153" t="s">
        <v>86</v>
      </c>
      <c r="N153" t="s">
        <v>87</v>
      </c>
      <c r="O153" s="25" t="s">
        <v>43</v>
      </c>
      <c r="P153" s="29" t="s">
        <v>382</v>
      </c>
    </row>
    <row r="154" spans="1:17" ht="45" hidden="1">
      <c r="A154" t="s">
        <v>205</v>
      </c>
      <c r="B154" s="29" t="s">
        <v>79</v>
      </c>
      <c r="C154" s="29" t="s">
        <v>379</v>
      </c>
      <c r="D154" s="29" t="s">
        <v>81</v>
      </c>
      <c r="E154" s="29" t="s">
        <v>79</v>
      </c>
      <c r="F154" t="s">
        <v>151</v>
      </c>
      <c r="G154" t="s">
        <v>59</v>
      </c>
      <c r="H154" t="s">
        <v>380</v>
      </c>
      <c r="I154" s="33" t="s">
        <v>389</v>
      </c>
      <c r="K154" s="26">
        <v>400000</v>
      </c>
      <c r="L154" s="26">
        <v>400000</v>
      </c>
      <c r="M154" t="s">
        <v>86</v>
      </c>
      <c r="N154" s="25" t="s">
        <v>110</v>
      </c>
      <c r="O154" s="25" t="s">
        <v>45</v>
      </c>
      <c r="P154" s="29" t="s">
        <v>382</v>
      </c>
      <c r="Q154" t="s">
        <v>390</v>
      </c>
    </row>
    <row r="155" spans="1:17" ht="75" hidden="1">
      <c r="A155" t="s">
        <v>205</v>
      </c>
      <c r="B155" s="29" t="s">
        <v>79</v>
      </c>
      <c r="C155" s="29" t="s">
        <v>379</v>
      </c>
      <c r="D155" s="29" t="s">
        <v>81</v>
      </c>
      <c r="E155" s="29" t="s">
        <v>79</v>
      </c>
      <c r="F155" t="s">
        <v>151</v>
      </c>
      <c r="G155" t="s">
        <v>99</v>
      </c>
      <c r="H155" t="s">
        <v>380</v>
      </c>
      <c r="I155" s="33" t="s">
        <v>391</v>
      </c>
      <c r="K155" s="26">
        <v>1000000</v>
      </c>
      <c r="L155" s="26">
        <v>1000000</v>
      </c>
      <c r="M155" t="s">
        <v>86</v>
      </c>
      <c r="N155" t="s">
        <v>87</v>
      </c>
      <c r="O155" s="25" t="s">
        <v>41</v>
      </c>
      <c r="P155" s="29" t="s">
        <v>382</v>
      </c>
    </row>
    <row r="156" spans="1:17" ht="60" hidden="1">
      <c r="A156" t="s">
        <v>215</v>
      </c>
      <c r="B156" s="29" t="s">
        <v>79</v>
      </c>
      <c r="C156" s="29" t="s">
        <v>216</v>
      </c>
      <c r="D156" s="29" t="s">
        <v>81</v>
      </c>
      <c r="E156" s="29" t="s">
        <v>79</v>
      </c>
      <c r="F156" s="36" t="s">
        <v>93</v>
      </c>
      <c r="G156" t="s">
        <v>99</v>
      </c>
      <c r="H156" t="s">
        <v>392</v>
      </c>
      <c r="I156" s="33" t="s">
        <v>393</v>
      </c>
      <c r="K156" s="26">
        <v>1000000</v>
      </c>
      <c r="L156" s="26">
        <v>1000000</v>
      </c>
      <c r="M156" t="s">
        <v>86</v>
      </c>
      <c r="N156" s="25" t="s">
        <v>110</v>
      </c>
      <c r="O156" s="25" t="s">
        <v>43</v>
      </c>
      <c r="P156" s="29" t="s">
        <v>394</v>
      </c>
      <c r="Q156" t="s">
        <v>395</v>
      </c>
    </row>
    <row r="157" spans="1:17" ht="30" hidden="1">
      <c r="A157" t="s">
        <v>215</v>
      </c>
      <c r="B157" s="29" t="s">
        <v>79</v>
      </c>
      <c r="C157" s="29" t="s">
        <v>216</v>
      </c>
      <c r="D157" s="29" t="s">
        <v>81</v>
      </c>
      <c r="E157" s="29" t="s">
        <v>79</v>
      </c>
      <c r="F157" s="36" t="s">
        <v>93</v>
      </c>
      <c r="G157" t="s">
        <v>99</v>
      </c>
      <c r="H157" t="s">
        <v>392</v>
      </c>
      <c r="I157" s="33" t="s">
        <v>396</v>
      </c>
      <c r="K157" s="26">
        <v>288000</v>
      </c>
      <c r="L157" s="26">
        <v>288000</v>
      </c>
      <c r="M157" t="s">
        <v>86</v>
      </c>
      <c r="N157" s="25" t="s">
        <v>96</v>
      </c>
      <c r="O157" s="25" t="s">
        <v>43</v>
      </c>
      <c r="P157" s="29" t="s">
        <v>394</v>
      </c>
      <c r="Q157" t="s">
        <v>397</v>
      </c>
    </row>
    <row r="158" spans="1:17" ht="30" hidden="1">
      <c r="A158" t="s">
        <v>215</v>
      </c>
      <c r="B158" s="29" t="s">
        <v>79</v>
      </c>
      <c r="C158" s="29" t="s">
        <v>216</v>
      </c>
      <c r="D158" s="29" t="s">
        <v>81</v>
      </c>
      <c r="E158" s="29" t="s">
        <v>79</v>
      </c>
      <c r="F158" s="36" t="s">
        <v>93</v>
      </c>
      <c r="G158" t="s">
        <v>99</v>
      </c>
      <c r="H158" t="s">
        <v>392</v>
      </c>
      <c r="I158" s="33" t="s">
        <v>398</v>
      </c>
      <c r="K158" s="26">
        <v>1700000</v>
      </c>
      <c r="L158" s="26">
        <v>1700000</v>
      </c>
      <c r="M158" t="s">
        <v>86</v>
      </c>
      <c r="N158" s="25" t="s">
        <v>110</v>
      </c>
      <c r="O158" s="25" t="s">
        <v>43</v>
      </c>
      <c r="P158" s="29" t="s">
        <v>394</v>
      </c>
      <c r="Q158" t="s">
        <v>399</v>
      </c>
    </row>
    <row r="159" spans="1:17" hidden="1">
      <c r="A159" t="s">
        <v>215</v>
      </c>
      <c r="B159" s="29" t="s">
        <v>79</v>
      </c>
      <c r="C159" s="29" t="s">
        <v>216</v>
      </c>
      <c r="D159" s="29" t="s">
        <v>81</v>
      </c>
      <c r="E159" s="29" t="s">
        <v>79</v>
      </c>
      <c r="F159" s="36" t="s">
        <v>93</v>
      </c>
      <c r="G159" t="s">
        <v>99</v>
      </c>
      <c r="H159" t="s">
        <v>392</v>
      </c>
      <c r="I159" s="33" t="s">
        <v>400</v>
      </c>
      <c r="K159" s="26">
        <v>321000</v>
      </c>
      <c r="L159" s="26">
        <v>321000</v>
      </c>
      <c r="M159" t="s">
        <v>86</v>
      </c>
      <c r="N159" t="s">
        <v>87</v>
      </c>
      <c r="O159" s="25" t="s">
        <v>41</v>
      </c>
      <c r="P159" s="29" t="s">
        <v>394</v>
      </c>
    </row>
    <row r="160" spans="1:17" hidden="1">
      <c r="A160" t="s">
        <v>136</v>
      </c>
      <c r="B160" s="29" t="s">
        <v>79</v>
      </c>
      <c r="C160" s="29" t="s">
        <v>401</v>
      </c>
      <c r="D160" s="29" t="s">
        <v>81</v>
      </c>
      <c r="E160" s="29" t="s">
        <v>79</v>
      </c>
      <c r="F160" t="s">
        <v>151</v>
      </c>
      <c r="G160" t="s">
        <v>59</v>
      </c>
      <c r="H160" t="s">
        <v>402</v>
      </c>
      <c r="I160" s="33" t="s">
        <v>403</v>
      </c>
      <c r="K160" s="26">
        <v>1200000</v>
      </c>
      <c r="L160" s="26">
        <v>1200000</v>
      </c>
      <c r="M160" t="s">
        <v>86</v>
      </c>
      <c r="N160" s="25" t="s">
        <v>96</v>
      </c>
      <c r="O160" s="25" t="s">
        <v>43</v>
      </c>
      <c r="P160" t="s">
        <v>404</v>
      </c>
      <c r="Q160" t="s">
        <v>405</v>
      </c>
    </row>
    <row r="161" spans="1:17" ht="30" hidden="1">
      <c r="A161" t="s">
        <v>136</v>
      </c>
      <c r="B161" s="29" t="s">
        <v>79</v>
      </c>
      <c r="C161" s="29" t="s">
        <v>401</v>
      </c>
      <c r="D161" s="29" t="s">
        <v>81</v>
      </c>
      <c r="E161" s="29" t="s">
        <v>79</v>
      </c>
      <c r="F161" t="s">
        <v>151</v>
      </c>
      <c r="G161" t="s">
        <v>83</v>
      </c>
      <c r="H161" t="s">
        <v>402</v>
      </c>
      <c r="I161" s="33" t="s">
        <v>406</v>
      </c>
      <c r="K161" s="26">
        <v>2300000</v>
      </c>
      <c r="L161" s="26">
        <v>2300000</v>
      </c>
      <c r="M161" t="s">
        <v>86</v>
      </c>
      <c r="N161" s="25" t="s">
        <v>96</v>
      </c>
      <c r="O161" s="25" t="s">
        <v>43</v>
      </c>
      <c r="P161" t="s">
        <v>404</v>
      </c>
      <c r="Q161" t="s">
        <v>407</v>
      </c>
    </row>
    <row r="162" spans="1:17" ht="30" hidden="1">
      <c r="A162" t="s">
        <v>136</v>
      </c>
      <c r="B162" s="29" t="s">
        <v>79</v>
      </c>
      <c r="C162" s="29" t="s">
        <v>401</v>
      </c>
      <c r="D162" s="29" t="s">
        <v>81</v>
      </c>
      <c r="E162" s="29" t="s">
        <v>79</v>
      </c>
      <c r="F162" t="s">
        <v>151</v>
      </c>
      <c r="G162" t="s">
        <v>83</v>
      </c>
      <c r="H162" t="s">
        <v>402</v>
      </c>
      <c r="I162" s="33" t="s">
        <v>408</v>
      </c>
      <c r="K162" s="26">
        <v>13900000</v>
      </c>
      <c r="L162" s="26">
        <v>13900000</v>
      </c>
      <c r="M162" t="s">
        <v>86</v>
      </c>
      <c r="N162" s="25" t="s">
        <v>96</v>
      </c>
      <c r="O162" s="25" t="s">
        <v>43</v>
      </c>
      <c r="P162" t="s">
        <v>404</v>
      </c>
      <c r="Q162" t="s">
        <v>407</v>
      </c>
    </row>
    <row r="163" spans="1:17" ht="30" hidden="1">
      <c r="A163" t="s">
        <v>136</v>
      </c>
      <c r="B163" s="29" t="s">
        <v>79</v>
      </c>
      <c r="C163" s="29" t="s">
        <v>401</v>
      </c>
      <c r="D163" s="29" t="s">
        <v>81</v>
      </c>
      <c r="E163" s="29" t="s">
        <v>79</v>
      </c>
      <c r="F163" t="s">
        <v>151</v>
      </c>
      <c r="G163" t="s">
        <v>83</v>
      </c>
      <c r="H163" t="s">
        <v>402</v>
      </c>
      <c r="I163" s="33" t="s">
        <v>409</v>
      </c>
      <c r="K163" s="26">
        <v>14200000</v>
      </c>
      <c r="L163" s="26">
        <v>14200000</v>
      </c>
      <c r="M163" t="s">
        <v>86</v>
      </c>
      <c r="N163" s="25" t="s">
        <v>110</v>
      </c>
      <c r="O163" s="25" t="s">
        <v>43</v>
      </c>
      <c r="P163" t="s">
        <v>404</v>
      </c>
      <c r="Q163" t="s">
        <v>410</v>
      </c>
    </row>
    <row r="164" spans="1:17" ht="30" hidden="1">
      <c r="A164" t="s">
        <v>136</v>
      </c>
      <c r="B164" s="29" t="s">
        <v>79</v>
      </c>
      <c r="C164" s="29" t="s">
        <v>401</v>
      </c>
      <c r="D164" s="29" t="s">
        <v>81</v>
      </c>
      <c r="E164" s="29" t="s">
        <v>79</v>
      </c>
      <c r="F164" t="s">
        <v>151</v>
      </c>
      <c r="G164" t="s">
        <v>83</v>
      </c>
      <c r="H164" t="s">
        <v>402</v>
      </c>
      <c r="I164" s="33" t="s">
        <v>411</v>
      </c>
      <c r="K164" s="26">
        <v>20000000</v>
      </c>
      <c r="L164" s="26">
        <v>20000000</v>
      </c>
      <c r="M164" t="s">
        <v>86</v>
      </c>
      <c r="N164" s="25" t="s">
        <v>96</v>
      </c>
      <c r="O164" s="25" t="s">
        <v>43</v>
      </c>
      <c r="P164" t="s">
        <v>404</v>
      </c>
      <c r="Q164" t="s">
        <v>412</v>
      </c>
    </row>
    <row r="165" spans="1:17" ht="30" hidden="1">
      <c r="A165" t="s">
        <v>136</v>
      </c>
      <c r="B165" s="29" t="s">
        <v>79</v>
      </c>
      <c r="C165" s="29" t="s">
        <v>401</v>
      </c>
      <c r="D165" s="29" t="s">
        <v>81</v>
      </c>
      <c r="E165" s="29" t="s">
        <v>79</v>
      </c>
      <c r="F165" t="s">
        <v>151</v>
      </c>
      <c r="G165" t="s">
        <v>83</v>
      </c>
      <c r="H165" t="s">
        <v>402</v>
      </c>
      <c r="I165" s="33" t="s">
        <v>413</v>
      </c>
      <c r="K165" s="26">
        <v>7000000</v>
      </c>
      <c r="L165" s="26">
        <v>7000000</v>
      </c>
      <c r="M165" t="s">
        <v>86</v>
      </c>
      <c r="N165" t="s">
        <v>87</v>
      </c>
      <c r="O165" s="25" t="s">
        <v>41</v>
      </c>
      <c r="P165" t="s">
        <v>404</v>
      </c>
    </row>
    <row r="166" spans="1:17" ht="45" hidden="1">
      <c r="A166" t="s">
        <v>136</v>
      </c>
      <c r="B166" s="29" t="s">
        <v>79</v>
      </c>
      <c r="C166" s="29" t="s">
        <v>401</v>
      </c>
      <c r="D166" s="29" t="s">
        <v>81</v>
      </c>
      <c r="E166" s="29" t="s">
        <v>79</v>
      </c>
      <c r="F166" t="s">
        <v>151</v>
      </c>
      <c r="G166" t="s">
        <v>59</v>
      </c>
      <c r="H166" t="s">
        <v>402</v>
      </c>
      <c r="I166" s="33" t="s">
        <v>414</v>
      </c>
      <c r="K166" s="26">
        <v>1000000</v>
      </c>
      <c r="L166" s="26">
        <v>1000000</v>
      </c>
      <c r="M166" t="s">
        <v>86</v>
      </c>
      <c r="N166" t="s">
        <v>90</v>
      </c>
      <c r="O166" s="25" t="s">
        <v>41</v>
      </c>
      <c r="P166" t="s">
        <v>404</v>
      </c>
    </row>
    <row r="167" spans="1:17" ht="30" hidden="1">
      <c r="A167" t="s">
        <v>136</v>
      </c>
      <c r="B167" s="29" t="s">
        <v>79</v>
      </c>
      <c r="C167" s="29" t="s">
        <v>401</v>
      </c>
      <c r="D167" s="29" t="s">
        <v>81</v>
      </c>
      <c r="E167" s="29" t="s">
        <v>79</v>
      </c>
      <c r="F167" t="s">
        <v>151</v>
      </c>
      <c r="G167" t="s">
        <v>59</v>
      </c>
      <c r="H167" t="s">
        <v>402</v>
      </c>
      <c r="I167" s="33" t="s">
        <v>415</v>
      </c>
      <c r="K167" s="26">
        <v>200000</v>
      </c>
      <c r="L167" s="26">
        <v>200000</v>
      </c>
      <c r="M167" t="s">
        <v>86</v>
      </c>
      <c r="N167" t="s">
        <v>90</v>
      </c>
      <c r="O167" s="25" t="s">
        <v>41</v>
      </c>
      <c r="P167" t="s">
        <v>404</v>
      </c>
    </row>
    <row r="168" spans="1:17" ht="45" hidden="1">
      <c r="A168" t="s">
        <v>136</v>
      </c>
      <c r="B168" s="29" t="s">
        <v>79</v>
      </c>
      <c r="C168" s="29" t="s">
        <v>401</v>
      </c>
      <c r="D168" s="29" t="s">
        <v>81</v>
      </c>
      <c r="E168" s="29" t="s">
        <v>79</v>
      </c>
      <c r="F168" t="s">
        <v>151</v>
      </c>
      <c r="G168" t="s">
        <v>59</v>
      </c>
      <c r="H168" t="s">
        <v>402</v>
      </c>
      <c r="I168" s="33" t="s">
        <v>416</v>
      </c>
      <c r="K168" s="26">
        <v>350000</v>
      </c>
      <c r="L168" s="26">
        <v>350000</v>
      </c>
      <c r="M168" t="s">
        <v>86</v>
      </c>
      <c r="N168" t="s">
        <v>90</v>
      </c>
      <c r="O168" s="25" t="s">
        <v>41</v>
      </c>
      <c r="P168" t="s">
        <v>404</v>
      </c>
    </row>
    <row r="169" spans="1:17" ht="30">
      <c r="A169" t="s">
        <v>136</v>
      </c>
      <c r="B169" s="29" t="s">
        <v>79</v>
      </c>
      <c r="C169" s="29" t="s">
        <v>401</v>
      </c>
      <c r="D169" s="29" t="s">
        <v>81</v>
      </c>
      <c r="E169" s="29" t="s">
        <v>79</v>
      </c>
      <c r="F169" t="s">
        <v>151</v>
      </c>
      <c r="G169" t="s">
        <v>60</v>
      </c>
      <c r="H169" t="s">
        <v>402</v>
      </c>
      <c r="I169" s="33" t="s">
        <v>417</v>
      </c>
      <c r="K169" s="26">
        <v>3500000</v>
      </c>
      <c r="L169" s="26">
        <v>3500000</v>
      </c>
      <c r="M169" t="s">
        <v>86</v>
      </c>
      <c r="N169" t="s">
        <v>90</v>
      </c>
      <c r="O169" s="25" t="s">
        <v>41</v>
      </c>
      <c r="P169" t="s">
        <v>404</v>
      </c>
      <c r="Q169" t="s">
        <v>418</v>
      </c>
    </row>
    <row r="170" spans="1:17" ht="30" hidden="1">
      <c r="A170" t="s">
        <v>136</v>
      </c>
      <c r="B170" s="29" t="s">
        <v>79</v>
      </c>
      <c r="C170" s="29" t="s">
        <v>401</v>
      </c>
      <c r="D170" s="29" t="s">
        <v>81</v>
      </c>
      <c r="E170" s="29" t="s">
        <v>79</v>
      </c>
      <c r="F170" t="s">
        <v>151</v>
      </c>
      <c r="G170" t="s">
        <v>99</v>
      </c>
      <c r="H170" t="s">
        <v>402</v>
      </c>
      <c r="I170" s="33" t="s">
        <v>419</v>
      </c>
      <c r="K170" s="26">
        <v>60000</v>
      </c>
      <c r="L170" s="26">
        <v>60000</v>
      </c>
      <c r="M170" t="s">
        <v>133</v>
      </c>
      <c r="N170" t="s">
        <v>90</v>
      </c>
      <c r="O170" s="25" t="s">
        <v>41</v>
      </c>
      <c r="P170" t="s">
        <v>404</v>
      </c>
      <c r="Q170" t="s">
        <v>173</v>
      </c>
    </row>
    <row r="171" spans="1:17" ht="30" hidden="1">
      <c r="A171" t="s">
        <v>136</v>
      </c>
      <c r="B171" s="29" t="s">
        <v>79</v>
      </c>
      <c r="C171" s="29" t="s">
        <v>401</v>
      </c>
      <c r="D171" s="29" t="s">
        <v>81</v>
      </c>
      <c r="E171" s="29" t="s">
        <v>79</v>
      </c>
      <c r="F171" t="s">
        <v>151</v>
      </c>
      <c r="G171" t="s">
        <v>99</v>
      </c>
      <c r="H171" t="s">
        <v>402</v>
      </c>
      <c r="I171" s="33" t="s">
        <v>420</v>
      </c>
      <c r="K171" s="26">
        <v>400000</v>
      </c>
      <c r="L171" s="26">
        <v>400000</v>
      </c>
      <c r="M171" t="s">
        <v>86</v>
      </c>
      <c r="N171" t="s">
        <v>421</v>
      </c>
      <c r="O171" s="25" t="s">
        <v>41</v>
      </c>
      <c r="P171" t="s">
        <v>404</v>
      </c>
    </row>
    <row r="172" spans="1:17" ht="30" hidden="1">
      <c r="A172" t="s">
        <v>136</v>
      </c>
      <c r="B172" s="29" t="s">
        <v>79</v>
      </c>
      <c r="C172" s="29" t="s">
        <v>401</v>
      </c>
      <c r="D172" s="29" t="s">
        <v>81</v>
      </c>
      <c r="E172" s="29" t="s">
        <v>79</v>
      </c>
      <c r="F172" t="s">
        <v>151</v>
      </c>
      <c r="G172" t="s">
        <v>99</v>
      </c>
      <c r="H172" t="s">
        <v>402</v>
      </c>
      <c r="I172" s="33" t="s">
        <v>422</v>
      </c>
      <c r="K172" s="26">
        <v>200000</v>
      </c>
      <c r="L172" s="26">
        <v>200000</v>
      </c>
      <c r="M172" t="s">
        <v>86</v>
      </c>
      <c r="N172" t="s">
        <v>421</v>
      </c>
      <c r="O172" s="25" t="s">
        <v>41</v>
      </c>
      <c r="P172" t="s">
        <v>404</v>
      </c>
    </row>
    <row r="173" spans="1:17" ht="45" hidden="1">
      <c r="A173" t="s">
        <v>136</v>
      </c>
      <c r="B173" s="29" t="s">
        <v>79</v>
      </c>
      <c r="C173" s="29" t="s">
        <v>401</v>
      </c>
      <c r="D173" s="29" t="s">
        <v>81</v>
      </c>
      <c r="E173" s="29" t="s">
        <v>79</v>
      </c>
      <c r="F173" t="s">
        <v>151</v>
      </c>
      <c r="G173" t="s">
        <v>99</v>
      </c>
      <c r="H173" t="s">
        <v>402</v>
      </c>
      <c r="I173" s="33" t="s">
        <v>423</v>
      </c>
      <c r="K173" s="26">
        <v>500000</v>
      </c>
      <c r="L173" s="26">
        <v>500000</v>
      </c>
      <c r="M173" t="s">
        <v>86</v>
      </c>
      <c r="N173" t="s">
        <v>421</v>
      </c>
      <c r="O173" s="25" t="s">
        <v>41</v>
      </c>
      <c r="P173" t="s">
        <v>404</v>
      </c>
    </row>
    <row r="174" spans="1:17" ht="45" hidden="1">
      <c r="A174" t="s">
        <v>136</v>
      </c>
      <c r="B174" s="29" t="s">
        <v>79</v>
      </c>
      <c r="C174" s="29" t="s">
        <v>401</v>
      </c>
      <c r="D174" s="29" t="s">
        <v>81</v>
      </c>
      <c r="E174" s="29" t="s">
        <v>79</v>
      </c>
      <c r="F174" t="s">
        <v>151</v>
      </c>
      <c r="G174" t="s">
        <v>99</v>
      </c>
      <c r="H174" t="s">
        <v>402</v>
      </c>
      <c r="I174" s="33" t="s">
        <v>424</v>
      </c>
      <c r="K174" s="26">
        <v>200000</v>
      </c>
      <c r="L174" s="26">
        <v>200000</v>
      </c>
      <c r="M174" t="s">
        <v>86</v>
      </c>
      <c r="N174" t="s">
        <v>425</v>
      </c>
      <c r="O174" s="25" t="s">
        <v>41</v>
      </c>
      <c r="P174" t="s">
        <v>404</v>
      </c>
    </row>
    <row r="175" spans="1:17" ht="60" hidden="1">
      <c r="A175" t="s">
        <v>136</v>
      </c>
      <c r="B175" s="29" t="s">
        <v>79</v>
      </c>
      <c r="C175" s="29" t="s">
        <v>401</v>
      </c>
      <c r="D175" s="29" t="s">
        <v>81</v>
      </c>
      <c r="E175" s="29" t="s">
        <v>79</v>
      </c>
      <c r="F175" t="s">
        <v>151</v>
      </c>
      <c r="G175" t="s">
        <v>99</v>
      </c>
      <c r="H175" t="s">
        <v>402</v>
      </c>
      <c r="I175" s="33" t="s">
        <v>426</v>
      </c>
      <c r="K175" s="26">
        <v>250000</v>
      </c>
      <c r="L175" s="26">
        <v>250000</v>
      </c>
      <c r="M175" t="s">
        <v>86</v>
      </c>
      <c r="N175" t="s">
        <v>421</v>
      </c>
      <c r="O175" s="25" t="s">
        <v>41</v>
      </c>
      <c r="P175" t="s">
        <v>404</v>
      </c>
    </row>
    <row r="176" spans="1:17" ht="30" hidden="1">
      <c r="A176" t="s">
        <v>136</v>
      </c>
      <c r="B176" s="29" t="s">
        <v>79</v>
      </c>
      <c r="C176" s="29" t="s">
        <v>401</v>
      </c>
      <c r="D176" s="29" t="s">
        <v>81</v>
      </c>
      <c r="E176" s="29" t="s">
        <v>79</v>
      </c>
      <c r="F176" t="s">
        <v>151</v>
      </c>
      <c r="G176" t="s">
        <v>99</v>
      </c>
      <c r="H176" t="s">
        <v>402</v>
      </c>
      <c r="I176" s="33" t="s">
        <v>427</v>
      </c>
      <c r="K176" s="26">
        <v>280000</v>
      </c>
      <c r="L176" s="26">
        <v>280000</v>
      </c>
      <c r="M176" t="s">
        <v>133</v>
      </c>
      <c r="N176" t="s">
        <v>87</v>
      </c>
      <c r="O176" s="25" t="s">
        <v>41</v>
      </c>
      <c r="P176" t="s">
        <v>404</v>
      </c>
      <c r="Q176" t="s">
        <v>173</v>
      </c>
    </row>
    <row r="177" spans="1:17" ht="30" hidden="1">
      <c r="A177" t="s">
        <v>136</v>
      </c>
      <c r="B177" s="29" t="s">
        <v>79</v>
      </c>
      <c r="C177" s="29" t="s">
        <v>401</v>
      </c>
      <c r="D177" s="29" t="s">
        <v>81</v>
      </c>
      <c r="E177" s="29" t="s">
        <v>79</v>
      </c>
      <c r="F177" t="s">
        <v>151</v>
      </c>
      <c r="G177" t="s">
        <v>99</v>
      </c>
      <c r="H177" t="s">
        <v>402</v>
      </c>
      <c r="I177" s="33" t="s">
        <v>428</v>
      </c>
      <c r="K177" s="26">
        <v>380000</v>
      </c>
      <c r="L177" s="26">
        <v>380000</v>
      </c>
      <c r="M177" t="s">
        <v>133</v>
      </c>
      <c r="N177" t="s">
        <v>90</v>
      </c>
      <c r="O177" s="25" t="s">
        <v>41</v>
      </c>
      <c r="P177" t="s">
        <v>404</v>
      </c>
      <c r="Q177" t="s">
        <v>173</v>
      </c>
    </row>
    <row r="178" spans="1:17" ht="30" hidden="1">
      <c r="A178" t="s">
        <v>174</v>
      </c>
      <c r="B178" s="29" t="s">
        <v>79</v>
      </c>
      <c r="C178" s="29" t="s">
        <v>175</v>
      </c>
      <c r="D178" s="29" t="s">
        <v>81</v>
      </c>
      <c r="E178" s="29" t="s">
        <v>79</v>
      </c>
      <c r="F178" t="s">
        <v>151</v>
      </c>
      <c r="G178" t="s">
        <v>99</v>
      </c>
      <c r="H178" t="s">
        <v>429</v>
      </c>
      <c r="I178" s="33" t="s">
        <v>188</v>
      </c>
      <c r="K178" s="26">
        <v>570000</v>
      </c>
      <c r="L178" s="26">
        <v>570000</v>
      </c>
      <c r="M178" t="s">
        <v>86</v>
      </c>
      <c r="N178" s="25" t="s">
        <v>301</v>
      </c>
      <c r="O178" s="25" t="s">
        <v>43</v>
      </c>
      <c r="P178" t="s">
        <v>430</v>
      </c>
      <c r="Q178" t="s">
        <v>431</v>
      </c>
    </row>
    <row r="179" spans="1:17" hidden="1">
      <c r="A179" t="s">
        <v>174</v>
      </c>
      <c r="B179" s="29" t="s">
        <v>79</v>
      </c>
      <c r="C179" s="29" t="s">
        <v>175</v>
      </c>
      <c r="D179" s="29" t="s">
        <v>81</v>
      </c>
      <c r="E179" s="29" t="s">
        <v>79</v>
      </c>
      <c r="F179" t="s">
        <v>151</v>
      </c>
      <c r="G179" t="s">
        <v>99</v>
      </c>
      <c r="H179" t="s">
        <v>429</v>
      </c>
      <c r="I179" s="33" t="s">
        <v>432</v>
      </c>
      <c r="K179" s="26">
        <v>24000</v>
      </c>
      <c r="L179" s="26">
        <v>24000</v>
      </c>
      <c r="M179" t="s">
        <v>86</v>
      </c>
      <c r="N179" t="s">
        <v>87</v>
      </c>
      <c r="O179" s="25" t="s">
        <v>43</v>
      </c>
      <c r="P179" t="s">
        <v>430</v>
      </c>
    </row>
    <row r="180" spans="1:17" ht="45" hidden="1">
      <c r="A180" t="s">
        <v>174</v>
      </c>
      <c r="B180" s="29" t="s">
        <v>79</v>
      </c>
      <c r="C180" s="29" t="s">
        <v>175</v>
      </c>
      <c r="D180" s="29" t="s">
        <v>81</v>
      </c>
      <c r="E180" s="29" t="s">
        <v>79</v>
      </c>
      <c r="F180" t="s">
        <v>151</v>
      </c>
      <c r="G180" t="s">
        <v>99</v>
      </c>
      <c r="H180" t="s">
        <v>429</v>
      </c>
      <c r="I180" s="33" t="s">
        <v>433</v>
      </c>
      <c r="K180" s="26">
        <v>510000</v>
      </c>
      <c r="L180" s="26">
        <v>510000</v>
      </c>
      <c r="M180" t="s">
        <v>86</v>
      </c>
      <c r="N180" t="s">
        <v>87</v>
      </c>
      <c r="O180" s="25" t="s">
        <v>41</v>
      </c>
      <c r="P180" t="s">
        <v>430</v>
      </c>
      <c r="Q180" t="s">
        <v>434</v>
      </c>
    </row>
    <row r="181" spans="1:17" ht="45" hidden="1">
      <c r="A181" t="s">
        <v>174</v>
      </c>
      <c r="B181" s="29" t="s">
        <v>79</v>
      </c>
      <c r="C181" s="29" t="s">
        <v>175</v>
      </c>
      <c r="D181" s="29" t="s">
        <v>81</v>
      </c>
      <c r="E181" s="29" t="s">
        <v>79</v>
      </c>
      <c r="F181" t="s">
        <v>151</v>
      </c>
      <c r="G181" t="s">
        <v>99</v>
      </c>
      <c r="H181" t="s">
        <v>429</v>
      </c>
      <c r="I181" s="33" t="s">
        <v>435</v>
      </c>
      <c r="K181" s="26">
        <v>400000</v>
      </c>
      <c r="L181" s="26">
        <v>400000</v>
      </c>
      <c r="M181" t="s">
        <v>86</v>
      </c>
      <c r="N181" s="25" t="s">
        <v>96</v>
      </c>
      <c r="O181" s="25" t="s">
        <v>43</v>
      </c>
      <c r="P181" t="s">
        <v>430</v>
      </c>
      <c r="Q181" t="s">
        <v>436</v>
      </c>
    </row>
    <row r="182" spans="1:17" ht="30" hidden="1">
      <c r="A182" t="s">
        <v>174</v>
      </c>
      <c r="B182" s="29" t="s">
        <v>79</v>
      </c>
      <c r="C182" s="29" t="s">
        <v>175</v>
      </c>
      <c r="D182" s="29" t="s">
        <v>81</v>
      </c>
      <c r="E182" s="29" t="s">
        <v>79</v>
      </c>
      <c r="F182" t="s">
        <v>151</v>
      </c>
      <c r="G182" t="s">
        <v>99</v>
      </c>
      <c r="H182" t="s">
        <v>429</v>
      </c>
      <c r="I182" s="33" t="s">
        <v>437</v>
      </c>
      <c r="K182" s="26">
        <v>120000</v>
      </c>
      <c r="L182" s="26">
        <v>120000</v>
      </c>
      <c r="M182" t="s">
        <v>86</v>
      </c>
      <c r="N182" s="25" t="s">
        <v>96</v>
      </c>
      <c r="O182" s="25" t="s">
        <v>43</v>
      </c>
      <c r="P182" t="s">
        <v>430</v>
      </c>
      <c r="Q182" t="s">
        <v>438</v>
      </c>
    </row>
    <row r="183" spans="1:17" ht="30" hidden="1">
      <c r="A183" t="s">
        <v>174</v>
      </c>
      <c r="B183" s="29" t="s">
        <v>79</v>
      </c>
      <c r="C183" s="29" t="s">
        <v>175</v>
      </c>
      <c r="D183" s="29" t="s">
        <v>81</v>
      </c>
      <c r="E183" s="29" t="s">
        <v>79</v>
      </c>
      <c r="F183" t="s">
        <v>151</v>
      </c>
      <c r="G183" t="s">
        <v>99</v>
      </c>
      <c r="H183" t="s">
        <v>429</v>
      </c>
      <c r="I183" s="33" t="s">
        <v>439</v>
      </c>
      <c r="K183" s="26">
        <v>120000</v>
      </c>
      <c r="L183" s="26">
        <v>120000</v>
      </c>
      <c r="M183" t="s">
        <v>86</v>
      </c>
      <c r="N183" s="25" t="s">
        <v>96</v>
      </c>
      <c r="O183" s="25" t="s">
        <v>43</v>
      </c>
      <c r="P183" t="s">
        <v>430</v>
      </c>
      <c r="Q183" t="s">
        <v>438</v>
      </c>
    </row>
    <row r="184" spans="1:17" ht="30" hidden="1">
      <c r="A184" t="s">
        <v>174</v>
      </c>
      <c r="B184" s="29" t="s">
        <v>79</v>
      </c>
      <c r="C184" s="29" t="s">
        <v>175</v>
      </c>
      <c r="D184" s="29" t="s">
        <v>81</v>
      </c>
      <c r="E184" s="29" t="s">
        <v>79</v>
      </c>
      <c r="F184" t="s">
        <v>151</v>
      </c>
      <c r="G184" t="s">
        <v>99</v>
      </c>
      <c r="H184" t="s">
        <v>429</v>
      </c>
      <c r="I184" s="33" t="s">
        <v>440</v>
      </c>
      <c r="K184" s="26">
        <v>120000</v>
      </c>
      <c r="L184" s="26">
        <v>120000</v>
      </c>
      <c r="M184" t="s">
        <v>86</v>
      </c>
      <c r="N184" s="25" t="s">
        <v>96</v>
      </c>
      <c r="O184" s="25" t="s">
        <v>43</v>
      </c>
      <c r="P184" t="s">
        <v>430</v>
      </c>
      <c r="Q184" t="s">
        <v>438</v>
      </c>
    </row>
    <row r="185" spans="1:17" ht="30" hidden="1">
      <c r="A185" t="s">
        <v>174</v>
      </c>
      <c r="B185" s="29" t="s">
        <v>79</v>
      </c>
      <c r="C185" s="29" t="s">
        <v>175</v>
      </c>
      <c r="D185" s="29" t="s">
        <v>81</v>
      </c>
      <c r="E185" s="29" t="s">
        <v>79</v>
      </c>
      <c r="F185" t="s">
        <v>151</v>
      </c>
      <c r="G185" t="s">
        <v>99</v>
      </c>
      <c r="H185" t="s">
        <v>429</v>
      </c>
      <c r="I185" s="33" t="s">
        <v>441</v>
      </c>
      <c r="K185" s="26">
        <v>120000</v>
      </c>
      <c r="L185" s="26">
        <v>120000</v>
      </c>
      <c r="M185" t="s">
        <v>86</v>
      </c>
      <c r="N185" s="25" t="s">
        <v>128</v>
      </c>
      <c r="O185" s="25" t="s">
        <v>43</v>
      </c>
      <c r="P185" t="s">
        <v>430</v>
      </c>
      <c r="Q185" t="s">
        <v>442</v>
      </c>
    </row>
    <row r="186" spans="1:17" ht="30" hidden="1">
      <c r="A186" t="s">
        <v>174</v>
      </c>
      <c r="B186" s="29" t="s">
        <v>79</v>
      </c>
      <c r="C186" s="29" t="s">
        <v>175</v>
      </c>
      <c r="D186" s="29" t="s">
        <v>81</v>
      </c>
      <c r="E186" s="29" t="s">
        <v>79</v>
      </c>
      <c r="F186" t="s">
        <v>151</v>
      </c>
      <c r="G186" t="s">
        <v>99</v>
      </c>
      <c r="H186" t="s">
        <v>429</v>
      </c>
      <c r="I186" s="33" t="s">
        <v>443</v>
      </c>
      <c r="K186" s="26">
        <v>140000</v>
      </c>
      <c r="L186" s="26">
        <v>140000</v>
      </c>
      <c r="M186" t="s">
        <v>86</v>
      </c>
      <c r="N186" s="25" t="s">
        <v>128</v>
      </c>
      <c r="O186" s="25" t="s">
        <v>43</v>
      </c>
      <c r="P186" t="s">
        <v>430</v>
      </c>
      <c r="Q186" t="s">
        <v>444</v>
      </c>
    </row>
    <row r="187" spans="1:17" ht="75" hidden="1">
      <c r="A187" t="s">
        <v>174</v>
      </c>
      <c r="B187" s="29" t="s">
        <v>79</v>
      </c>
      <c r="C187" s="29" t="s">
        <v>175</v>
      </c>
      <c r="D187" s="29" t="s">
        <v>81</v>
      </c>
      <c r="E187" s="29" t="s">
        <v>79</v>
      </c>
      <c r="F187" t="s">
        <v>151</v>
      </c>
      <c r="G187" t="s">
        <v>99</v>
      </c>
      <c r="H187" t="s">
        <v>429</v>
      </c>
      <c r="I187" s="33" t="s">
        <v>305</v>
      </c>
      <c r="K187" s="26">
        <v>7272410</v>
      </c>
      <c r="L187" s="26">
        <v>7272410</v>
      </c>
      <c r="M187" t="s">
        <v>86</v>
      </c>
      <c r="N187" s="25" t="s">
        <v>301</v>
      </c>
      <c r="O187" s="25" t="s">
        <v>43</v>
      </c>
      <c r="P187" t="s">
        <v>430</v>
      </c>
      <c r="Q187" t="s">
        <v>445</v>
      </c>
    </row>
    <row r="188" spans="1:17" ht="30" hidden="1">
      <c r="A188" t="s">
        <v>174</v>
      </c>
      <c r="B188" s="29" t="s">
        <v>79</v>
      </c>
      <c r="C188" s="29" t="s">
        <v>175</v>
      </c>
      <c r="D188" s="29" t="s">
        <v>81</v>
      </c>
      <c r="E188" s="29" t="s">
        <v>79</v>
      </c>
      <c r="F188" t="s">
        <v>151</v>
      </c>
      <c r="G188" t="s">
        <v>99</v>
      </c>
      <c r="H188" t="s">
        <v>429</v>
      </c>
      <c r="I188" s="33" t="s">
        <v>446</v>
      </c>
      <c r="K188" s="26">
        <v>200000</v>
      </c>
      <c r="L188" s="26">
        <v>200000</v>
      </c>
      <c r="M188" t="s">
        <v>86</v>
      </c>
      <c r="N188" s="25" t="s">
        <v>110</v>
      </c>
      <c r="O188" s="25" t="s">
        <v>43</v>
      </c>
      <c r="P188" t="s">
        <v>430</v>
      </c>
      <c r="Q188" t="s">
        <v>447</v>
      </c>
    </row>
    <row r="189" spans="1:17" hidden="1">
      <c r="A189" t="s">
        <v>174</v>
      </c>
      <c r="B189" s="29" t="s">
        <v>79</v>
      </c>
      <c r="C189" s="29" t="s">
        <v>175</v>
      </c>
      <c r="D189" s="29" t="s">
        <v>81</v>
      </c>
      <c r="E189" s="29" t="s">
        <v>79</v>
      </c>
      <c r="F189" t="s">
        <v>151</v>
      </c>
      <c r="G189" t="s">
        <v>99</v>
      </c>
      <c r="H189" t="s">
        <v>429</v>
      </c>
      <c r="I189" s="33" t="s">
        <v>185</v>
      </c>
      <c r="K189" s="26">
        <v>100000</v>
      </c>
      <c r="L189" s="26">
        <v>100000</v>
      </c>
      <c r="M189" t="s">
        <v>86</v>
      </c>
      <c r="N189" t="s">
        <v>87</v>
      </c>
      <c r="O189" s="25" t="s">
        <v>41</v>
      </c>
      <c r="P189" t="s">
        <v>430</v>
      </c>
      <c r="Q189" t="s">
        <v>448</v>
      </c>
    </row>
    <row r="190" spans="1:17" ht="30" hidden="1">
      <c r="A190" t="s">
        <v>174</v>
      </c>
      <c r="B190" s="29" t="s">
        <v>79</v>
      </c>
      <c r="C190" s="29" t="s">
        <v>175</v>
      </c>
      <c r="D190" s="29" t="s">
        <v>81</v>
      </c>
      <c r="E190" s="29" t="s">
        <v>79</v>
      </c>
      <c r="F190" t="s">
        <v>151</v>
      </c>
      <c r="G190" t="s">
        <v>99</v>
      </c>
      <c r="H190" t="s">
        <v>429</v>
      </c>
      <c r="I190" s="33" t="s">
        <v>449</v>
      </c>
      <c r="K190" s="26">
        <v>300000</v>
      </c>
      <c r="L190" s="26">
        <v>300000</v>
      </c>
      <c r="M190" t="s">
        <v>86</v>
      </c>
      <c r="N190" t="s">
        <v>87</v>
      </c>
      <c r="O190" s="25" t="s">
        <v>41</v>
      </c>
      <c r="P190" t="s">
        <v>430</v>
      </c>
    </row>
    <row r="191" spans="1:17" ht="30" hidden="1">
      <c r="A191" t="s">
        <v>174</v>
      </c>
      <c r="B191" s="29" t="s">
        <v>79</v>
      </c>
      <c r="C191" s="29" t="s">
        <v>175</v>
      </c>
      <c r="D191" s="29" t="s">
        <v>81</v>
      </c>
      <c r="E191" s="29" t="s">
        <v>79</v>
      </c>
      <c r="F191" t="s">
        <v>151</v>
      </c>
      <c r="G191" t="s">
        <v>99</v>
      </c>
      <c r="H191" t="s">
        <v>429</v>
      </c>
      <c r="I191" s="33" t="s">
        <v>450</v>
      </c>
      <c r="K191" s="26">
        <v>40500</v>
      </c>
      <c r="L191" s="26">
        <v>40500</v>
      </c>
      <c r="M191" t="s">
        <v>133</v>
      </c>
      <c r="N191" t="s">
        <v>87</v>
      </c>
      <c r="O191" s="25" t="s">
        <v>41</v>
      </c>
      <c r="P191" t="s">
        <v>430</v>
      </c>
      <c r="Q191" t="s">
        <v>310</v>
      </c>
    </row>
    <row r="192" spans="1:17" ht="30" hidden="1">
      <c r="A192" t="s">
        <v>78</v>
      </c>
      <c r="B192" s="29" t="s">
        <v>79</v>
      </c>
      <c r="C192" s="29" t="s">
        <v>162</v>
      </c>
      <c r="D192" s="29" t="s">
        <v>81</v>
      </c>
      <c r="E192" s="29" t="s">
        <v>79</v>
      </c>
      <c r="F192" t="s">
        <v>151</v>
      </c>
      <c r="G192" t="s">
        <v>99</v>
      </c>
      <c r="H192" t="s">
        <v>451</v>
      </c>
      <c r="I192" s="33" t="s">
        <v>452</v>
      </c>
      <c r="K192" s="26">
        <v>80000</v>
      </c>
      <c r="L192" s="26">
        <v>80000</v>
      </c>
      <c r="M192" t="s">
        <v>86</v>
      </c>
      <c r="N192" t="s">
        <v>87</v>
      </c>
      <c r="O192" s="25" t="s">
        <v>43</v>
      </c>
      <c r="P192" t="s">
        <v>453</v>
      </c>
    </row>
    <row r="193" spans="1:17" ht="150" hidden="1">
      <c r="A193" t="s">
        <v>78</v>
      </c>
      <c r="B193" s="29" t="s">
        <v>79</v>
      </c>
      <c r="C193" s="29" t="s">
        <v>162</v>
      </c>
      <c r="D193" s="29" t="s">
        <v>81</v>
      </c>
      <c r="E193" s="29" t="s">
        <v>79</v>
      </c>
      <c r="F193" t="s">
        <v>151</v>
      </c>
      <c r="G193" t="s">
        <v>83</v>
      </c>
      <c r="H193" t="s">
        <v>451</v>
      </c>
      <c r="I193" s="33" t="s">
        <v>454</v>
      </c>
      <c r="K193" s="26">
        <v>32300000</v>
      </c>
      <c r="L193" s="26">
        <v>32300000</v>
      </c>
      <c r="M193" t="s">
        <v>86</v>
      </c>
      <c r="N193" t="s">
        <v>87</v>
      </c>
      <c r="O193" s="25" t="s">
        <v>43</v>
      </c>
      <c r="P193" t="s">
        <v>453</v>
      </c>
      <c r="Q193" t="s">
        <v>455</v>
      </c>
    </row>
    <row r="194" spans="1:17" ht="75" hidden="1">
      <c r="A194" t="s">
        <v>78</v>
      </c>
      <c r="B194" s="29" t="s">
        <v>79</v>
      </c>
      <c r="C194" s="29" t="s">
        <v>162</v>
      </c>
      <c r="D194" s="29" t="s">
        <v>81</v>
      </c>
      <c r="E194" s="29" t="s">
        <v>79</v>
      </c>
      <c r="F194" t="s">
        <v>151</v>
      </c>
      <c r="G194" t="s">
        <v>99</v>
      </c>
      <c r="H194" t="s">
        <v>451</v>
      </c>
      <c r="I194" s="33" t="s">
        <v>456</v>
      </c>
      <c r="K194" s="26">
        <v>100000</v>
      </c>
      <c r="L194" s="26">
        <v>100000</v>
      </c>
      <c r="M194" t="s">
        <v>86</v>
      </c>
      <c r="N194" s="25" t="s">
        <v>96</v>
      </c>
      <c r="O194" s="25" t="s">
        <v>43</v>
      </c>
      <c r="P194" t="s">
        <v>453</v>
      </c>
      <c r="Q194" t="s">
        <v>457</v>
      </c>
    </row>
    <row r="195" spans="1:17" ht="30" hidden="1">
      <c r="A195" t="s">
        <v>78</v>
      </c>
      <c r="B195" s="29" t="s">
        <v>79</v>
      </c>
      <c r="C195" s="29" t="s">
        <v>162</v>
      </c>
      <c r="D195" s="29" t="s">
        <v>81</v>
      </c>
      <c r="E195" s="29" t="s">
        <v>79</v>
      </c>
      <c r="F195" t="s">
        <v>151</v>
      </c>
      <c r="G195" t="s">
        <v>99</v>
      </c>
      <c r="H195" t="s">
        <v>451</v>
      </c>
      <c r="I195" s="33" t="s">
        <v>458</v>
      </c>
      <c r="K195" s="26">
        <v>340000</v>
      </c>
      <c r="L195" s="26">
        <v>340000</v>
      </c>
      <c r="M195" t="s">
        <v>86</v>
      </c>
      <c r="N195" s="25" t="s">
        <v>96</v>
      </c>
      <c r="O195" s="25" t="s">
        <v>43</v>
      </c>
      <c r="P195" t="s">
        <v>453</v>
      </c>
      <c r="Q195" t="s">
        <v>459</v>
      </c>
    </row>
    <row r="196" spans="1:17" ht="45" hidden="1">
      <c r="A196" t="s">
        <v>78</v>
      </c>
      <c r="B196" s="29" t="s">
        <v>79</v>
      </c>
      <c r="C196" s="29" t="s">
        <v>162</v>
      </c>
      <c r="D196" s="29" t="s">
        <v>81</v>
      </c>
      <c r="E196" s="29" t="s">
        <v>79</v>
      </c>
      <c r="F196" t="s">
        <v>151</v>
      </c>
      <c r="G196" t="s">
        <v>99</v>
      </c>
      <c r="H196" t="s">
        <v>451</v>
      </c>
      <c r="I196" s="33" t="s">
        <v>460</v>
      </c>
      <c r="K196" s="26">
        <v>60000</v>
      </c>
      <c r="L196" s="26">
        <v>60000</v>
      </c>
      <c r="M196" t="s">
        <v>86</v>
      </c>
      <c r="N196" t="s">
        <v>87</v>
      </c>
      <c r="O196" s="25" t="s">
        <v>43</v>
      </c>
      <c r="P196" t="s">
        <v>453</v>
      </c>
    </row>
    <row r="197" spans="1:17" ht="90" hidden="1">
      <c r="A197" t="s">
        <v>78</v>
      </c>
      <c r="B197" s="29" t="s">
        <v>79</v>
      </c>
      <c r="C197" s="29" t="s">
        <v>162</v>
      </c>
      <c r="D197" s="29" t="s">
        <v>81</v>
      </c>
      <c r="E197" s="29" t="s">
        <v>79</v>
      </c>
      <c r="F197" t="s">
        <v>151</v>
      </c>
      <c r="G197" t="s">
        <v>99</v>
      </c>
      <c r="H197" t="s">
        <v>451</v>
      </c>
      <c r="I197" s="33" t="s">
        <v>461</v>
      </c>
      <c r="K197" s="26">
        <v>2800000</v>
      </c>
      <c r="L197" s="26">
        <v>2800000</v>
      </c>
      <c r="M197" t="s">
        <v>86</v>
      </c>
      <c r="N197" t="s">
        <v>87</v>
      </c>
      <c r="O197" s="25" t="s">
        <v>43</v>
      </c>
      <c r="P197" t="s">
        <v>453</v>
      </c>
      <c r="Q197" t="s">
        <v>462</v>
      </c>
    </row>
    <row r="198" spans="1:17" ht="45" hidden="1">
      <c r="A198" t="s">
        <v>78</v>
      </c>
      <c r="B198" s="29" t="s">
        <v>79</v>
      </c>
      <c r="C198" s="29" t="s">
        <v>162</v>
      </c>
      <c r="D198" s="29" t="s">
        <v>81</v>
      </c>
      <c r="E198" s="29" t="s">
        <v>79</v>
      </c>
      <c r="F198" t="s">
        <v>151</v>
      </c>
      <c r="G198" t="s">
        <v>99</v>
      </c>
      <c r="H198" t="s">
        <v>451</v>
      </c>
      <c r="I198" s="33" t="s">
        <v>463</v>
      </c>
      <c r="K198" s="26">
        <v>60000</v>
      </c>
      <c r="L198" s="26">
        <v>60000</v>
      </c>
      <c r="M198" t="s">
        <v>86</v>
      </c>
      <c r="N198" t="s">
        <v>87</v>
      </c>
      <c r="O198" s="25" t="s">
        <v>43</v>
      </c>
      <c r="P198" t="s">
        <v>453</v>
      </c>
    </row>
    <row r="199" spans="1:17" hidden="1">
      <c r="A199" t="s">
        <v>78</v>
      </c>
      <c r="B199" s="29" t="s">
        <v>79</v>
      </c>
      <c r="C199" s="29" t="s">
        <v>162</v>
      </c>
      <c r="D199" s="29" t="s">
        <v>81</v>
      </c>
      <c r="E199" s="29" t="s">
        <v>79</v>
      </c>
      <c r="F199" t="s">
        <v>151</v>
      </c>
      <c r="G199" t="s">
        <v>99</v>
      </c>
      <c r="H199" t="s">
        <v>451</v>
      </c>
      <c r="I199" s="33" t="s">
        <v>464</v>
      </c>
      <c r="K199" s="26">
        <v>60000</v>
      </c>
      <c r="L199" s="26">
        <v>60000</v>
      </c>
      <c r="M199" t="s">
        <v>86</v>
      </c>
      <c r="N199" t="s">
        <v>87</v>
      </c>
      <c r="O199" s="25" t="s">
        <v>41</v>
      </c>
      <c r="P199" t="s">
        <v>453</v>
      </c>
    </row>
    <row r="200" spans="1:17" hidden="1">
      <c r="A200" t="s">
        <v>78</v>
      </c>
      <c r="B200" s="29" t="s">
        <v>79</v>
      </c>
      <c r="C200" s="29" t="s">
        <v>162</v>
      </c>
      <c r="D200" s="29" t="s">
        <v>81</v>
      </c>
      <c r="E200" s="29" t="s">
        <v>79</v>
      </c>
      <c r="F200" t="s">
        <v>151</v>
      </c>
      <c r="G200" t="s">
        <v>99</v>
      </c>
      <c r="H200" t="s">
        <v>451</v>
      </c>
      <c r="I200" s="33" t="s">
        <v>372</v>
      </c>
      <c r="K200" s="26">
        <v>100000</v>
      </c>
      <c r="L200" s="26">
        <v>100000</v>
      </c>
      <c r="M200" t="s">
        <v>86</v>
      </c>
      <c r="N200" t="s">
        <v>87</v>
      </c>
      <c r="O200" s="25" t="s">
        <v>41</v>
      </c>
      <c r="P200" t="s">
        <v>453</v>
      </c>
    </row>
    <row r="201" spans="1:17" ht="30" hidden="1">
      <c r="A201" t="s">
        <v>78</v>
      </c>
      <c r="B201" s="29" t="s">
        <v>79</v>
      </c>
      <c r="C201" s="29" t="s">
        <v>162</v>
      </c>
      <c r="D201" s="29" t="s">
        <v>81</v>
      </c>
      <c r="E201" s="29" t="s">
        <v>79</v>
      </c>
      <c r="F201" t="s">
        <v>151</v>
      </c>
      <c r="G201" t="s">
        <v>99</v>
      </c>
      <c r="H201" t="s">
        <v>451</v>
      </c>
      <c r="I201" s="33" t="s">
        <v>465</v>
      </c>
      <c r="K201" s="26">
        <v>100000</v>
      </c>
      <c r="L201" s="26">
        <v>100000</v>
      </c>
      <c r="M201" t="s">
        <v>86</v>
      </c>
      <c r="N201" t="s">
        <v>87</v>
      </c>
      <c r="O201" s="25" t="s">
        <v>41</v>
      </c>
      <c r="P201" t="s">
        <v>453</v>
      </c>
    </row>
    <row r="202" spans="1:17" ht="30" hidden="1">
      <c r="A202" t="s">
        <v>466</v>
      </c>
      <c r="B202" s="29" t="s">
        <v>79</v>
      </c>
      <c r="C202" s="29" t="s">
        <v>467</v>
      </c>
      <c r="D202" s="29" t="s">
        <v>81</v>
      </c>
      <c r="E202" s="29" t="s">
        <v>79</v>
      </c>
      <c r="F202" t="s">
        <v>151</v>
      </c>
      <c r="G202" t="s">
        <v>99</v>
      </c>
      <c r="H202" t="s">
        <v>468</v>
      </c>
      <c r="I202" s="33" t="s">
        <v>469</v>
      </c>
      <c r="K202" s="26">
        <v>201400</v>
      </c>
      <c r="L202" s="26">
        <v>201400</v>
      </c>
      <c r="M202" t="s">
        <v>86</v>
      </c>
      <c r="N202" t="s">
        <v>87</v>
      </c>
      <c r="O202" s="25" t="s">
        <v>43</v>
      </c>
      <c r="P202" t="s">
        <v>470</v>
      </c>
    </row>
    <row r="203" spans="1:17" hidden="1">
      <c r="A203" t="s">
        <v>466</v>
      </c>
      <c r="B203" s="29" t="s">
        <v>79</v>
      </c>
      <c r="C203" s="29" t="s">
        <v>467</v>
      </c>
      <c r="D203" s="29" t="s">
        <v>81</v>
      </c>
      <c r="E203" s="29" t="s">
        <v>79</v>
      </c>
      <c r="F203" t="s">
        <v>151</v>
      </c>
      <c r="G203" t="s">
        <v>99</v>
      </c>
      <c r="H203" t="s">
        <v>468</v>
      </c>
      <c r="I203" s="33" t="s">
        <v>145</v>
      </c>
      <c r="K203" s="26">
        <v>795000</v>
      </c>
      <c r="L203" s="26">
        <v>795000</v>
      </c>
      <c r="M203" t="s">
        <v>86</v>
      </c>
      <c r="N203" t="s">
        <v>87</v>
      </c>
      <c r="O203" s="25" t="s">
        <v>43</v>
      </c>
      <c r="P203" t="s">
        <v>470</v>
      </c>
    </row>
    <row r="204" spans="1:17" hidden="1">
      <c r="A204" t="s">
        <v>466</v>
      </c>
      <c r="B204" s="29" t="s">
        <v>79</v>
      </c>
      <c r="C204" s="29" t="s">
        <v>471</v>
      </c>
      <c r="D204" s="29" t="s">
        <v>81</v>
      </c>
      <c r="E204" s="29" t="s">
        <v>79</v>
      </c>
      <c r="F204" t="s">
        <v>151</v>
      </c>
      <c r="G204" t="s">
        <v>99</v>
      </c>
      <c r="H204" t="s">
        <v>468</v>
      </c>
      <c r="I204" s="33" t="s">
        <v>472</v>
      </c>
      <c r="K204" s="26">
        <v>500000</v>
      </c>
      <c r="L204" s="26">
        <v>500000</v>
      </c>
      <c r="M204" t="s">
        <v>86</v>
      </c>
      <c r="N204" s="25" t="s">
        <v>96</v>
      </c>
      <c r="O204" s="25" t="s">
        <v>43</v>
      </c>
      <c r="P204" t="s">
        <v>470</v>
      </c>
      <c r="Q204" t="s">
        <v>473</v>
      </c>
    </row>
    <row r="205" spans="1:17" ht="30" hidden="1">
      <c r="A205" t="s">
        <v>466</v>
      </c>
      <c r="B205" s="29" t="s">
        <v>79</v>
      </c>
      <c r="C205" s="29" t="s">
        <v>471</v>
      </c>
      <c r="D205" s="29" t="s">
        <v>81</v>
      </c>
      <c r="E205" s="29" t="s">
        <v>79</v>
      </c>
      <c r="F205" t="s">
        <v>151</v>
      </c>
      <c r="G205" t="s">
        <v>99</v>
      </c>
      <c r="H205" t="s">
        <v>468</v>
      </c>
      <c r="I205" s="33" t="s">
        <v>474</v>
      </c>
      <c r="K205" s="26">
        <v>92400</v>
      </c>
      <c r="L205" s="26">
        <v>92400</v>
      </c>
      <c r="M205" t="s">
        <v>86</v>
      </c>
      <c r="N205" s="25" t="s">
        <v>96</v>
      </c>
      <c r="O205" s="25" t="s">
        <v>43</v>
      </c>
      <c r="P205" t="s">
        <v>470</v>
      </c>
      <c r="Q205" t="s">
        <v>475</v>
      </c>
    </row>
    <row r="206" spans="1:17" ht="45" hidden="1">
      <c r="A206" t="s">
        <v>466</v>
      </c>
      <c r="B206" s="29" t="s">
        <v>79</v>
      </c>
      <c r="C206" s="29" t="s">
        <v>471</v>
      </c>
      <c r="D206" s="29" t="s">
        <v>81</v>
      </c>
      <c r="E206" s="29" t="s">
        <v>79</v>
      </c>
      <c r="F206" t="s">
        <v>151</v>
      </c>
      <c r="G206" t="s">
        <v>99</v>
      </c>
      <c r="H206" t="s">
        <v>468</v>
      </c>
      <c r="I206" s="33" t="s">
        <v>476</v>
      </c>
      <c r="K206" s="26">
        <v>400000</v>
      </c>
      <c r="L206" s="26">
        <v>400000</v>
      </c>
      <c r="M206" t="s">
        <v>86</v>
      </c>
      <c r="N206" s="25" t="s">
        <v>110</v>
      </c>
      <c r="O206" s="25" t="s">
        <v>43</v>
      </c>
      <c r="P206" t="s">
        <v>470</v>
      </c>
      <c r="Q206" t="s">
        <v>477</v>
      </c>
    </row>
    <row r="207" spans="1:17" hidden="1">
      <c r="A207" t="s">
        <v>466</v>
      </c>
      <c r="B207" s="29" t="s">
        <v>79</v>
      </c>
      <c r="C207" s="29" t="s">
        <v>471</v>
      </c>
      <c r="D207" s="29" t="s">
        <v>81</v>
      </c>
      <c r="E207" s="29" t="s">
        <v>79</v>
      </c>
      <c r="F207" t="s">
        <v>151</v>
      </c>
      <c r="G207" t="s">
        <v>99</v>
      </c>
      <c r="H207" t="s">
        <v>468</v>
      </c>
      <c r="I207" s="33" t="s">
        <v>145</v>
      </c>
      <c r="K207" s="26">
        <v>1250000</v>
      </c>
      <c r="L207" s="26">
        <v>1250000</v>
      </c>
      <c r="M207" t="s">
        <v>86</v>
      </c>
      <c r="N207" s="25" t="s">
        <v>96</v>
      </c>
      <c r="O207" s="25" t="s">
        <v>43</v>
      </c>
      <c r="P207" t="s">
        <v>470</v>
      </c>
      <c r="Q207" t="s">
        <v>459</v>
      </c>
    </row>
    <row r="208" spans="1:17" ht="45" hidden="1">
      <c r="A208" t="s">
        <v>466</v>
      </c>
      <c r="B208" s="29" t="s">
        <v>79</v>
      </c>
      <c r="C208" s="29" t="s">
        <v>471</v>
      </c>
      <c r="D208" s="29" t="s">
        <v>81</v>
      </c>
      <c r="E208" s="29" t="s">
        <v>79</v>
      </c>
      <c r="F208" t="s">
        <v>151</v>
      </c>
      <c r="G208" t="s">
        <v>99</v>
      </c>
      <c r="H208" t="s">
        <v>468</v>
      </c>
      <c r="I208" s="33" t="s">
        <v>478</v>
      </c>
      <c r="K208" s="26">
        <v>200000</v>
      </c>
      <c r="L208" s="26">
        <v>200000</v>
      </c>
      <c r="M208" t="s">
        <v>86</v>
      </c>
      <c r="N208" t="s">
        <v>87</v>
      </c>
      <c r="O208" s="25" t="s">
        <v>43</v>
      </c>
      <c r="P208" t="s">
        <v>470</v>
      </c>
    </row>
    <row r="209" spans="1:16" ht="90" hidden="1">
      <c r="A209" t="s">
        <v>466</v>
      </c>
      <c r="B209" s="29" t="s">
        <v>79</v>
      </c>
      <c r="C209" s="29" t="s">
        <v>467</v>
      </c>
      <c r="D209" s="29" t="s">
        <v>81</v>
      </c>
      <c r="E209" s="29" t="s">
        <v>79</v>
      </c>
      <c r="F209" t="s">
        <v>151</v>
      </c>
      <c r="G209" t="s">
        <v>99</v>
      </c>
      <c r="H209" t="s">
        <v>468</v>
      </c>
      <c r="I209" s="33" t="s">
        <v>479</v>
      </c>
      <c r="K209" s="26">
        <v>2500000</v>
      </c>
      <c r="L209" s="26">
        <v>2500000</v>
      </c>
      <c r="M209" t="s">
        <v>86</v>
      </c>
      <c r="N209" t="s">
        <v>90</v>
      </c>
      <c r="O209" s="25" t="s">
        <v>41</v>
      </c>
      <c r="P209" t="s">
        <v>470</v>
      </c>
    </row>
    <row r="210" spans="1:16" ht="90" hidden="1">
      <c r="A210" t="s">
        <v>466</v>
      </c>
      <c r="B210" s="29" t="s">
        <v>79</v>
      </c>
      <c r="C210" s="29" t="s">
        <v>471</v>
      </c>
      <c r="D210" s="29" t="s">
        <v>81</v>
      </c>
      <c r="E210" s="29" t="s">
        <v>79</v>
      </c>
      <c r="F210" t="s">
        <v>151</v>
      </c>
      <c r="G210" t="s">
        <v>99</v>
      </c>
      <c r="H210" t="s">
        <v>468</v>
      </c>
      <c r="I210" s="33" t="s">
        <v>480</v>
      </c>
      <c r="K210" s="26">
        <v>300000</v>
      </c>
      <c r="L210" s="26">
        <v>300000</v>
      </c>
      <c r="M210" t="s">
        <v>86</v>
      </c>
      <c r="N210" t="s">
        <v>87</v>
      </c>
      <c r="O210" s="25" t="s">
        <v>41</v>
      </c>
      <c r="P210" t="s">
        <v>470</v>
      </c>
    </row>
    <row r="211" spans="1:16" hidden="1">
      <c r="A211" t="s">
        <v>466</v>
      </c>
      <c r="B211" s="29" t="s">
        <v>79</v>
      </c>
      <c r="C211" s="29" t="s">
        <v>467</v>
      </c>
      <c r="D211" s="29" t="s">
        <v>81</v>
      </c>
      <c r="E211" s="29" t="s">
        <v>79</v>
      </c>
      <c r="F211" t="s">
        <v>151</v>
      </c>
      <c r="G211" t="s">
        <v>83</v>
      </c>
      <c r="H211" t="s">
        <v>468</v>
      </c>
      <c r="I211" t="s">
        <v>481</v>
      </c>
      <c r="K211" s="26">
        <v>540000</v>
      </c>
      <c r="L211" s="26">
        <v>540000</v>
      </c>
      <c r="M211" t="s">
        <v>86</v>
      </c>
      <c r="N211" s="25" t="s">
        <v>421</v>
      </c>
      <c r="O211" s="25" t="s">
        <v>41</v>
      </c>
      <c r="P211" t="s">
        <v>470</v>
      </c>
    </row>
    <row r="212" spans="1:16" hidden="1">
      <c r="A212" t="s">
        <v>466</v>
      </c>
      <c r="B212" s="29" t="s">
        <v>79</v>
      </c>
      <c r="C212" s="29" t="s">
        <v>467</v>
      </c>
      <c r="D212" s="29" t="s">
        <v>81</v>
      </c>
      <c r="E212" s="29" t="s">
        <v>79</v>
      </c>
      <c r="F212" t="s">
        <v>151</v>
      </c>
      <c r="G212" t="s">
        <v>59</v>
      </c>
      <c r="H212" t="s">
        <v>468</v>
      </c>
      <c r="I212" t="s">
        <v>482</v>
      </c>
      <c r="K212" s="26">
        <v>652500</v>
      </c>
      <c r="L212" s="26">
        <v>652500</v>
      </c>
      <c r="M212" t="s">
        <v>86</v>
      </c>
      <c r="N212" s="25" t="s">
        <v>421</v>
      </c>
      <c r="O212" s="25" t="s">
        <v>41</v>
      </c>
      <c r="P212" t="s">
        <v>470</v>
      </c>
    </row>
    <row r="213" spans="1:16" hidden="1">
      <c r="A213" t="s">
        <v>466</v>
      </c>
      <c r="B213" s="29" t="s">
        <v>79</v>
      </c>
      <c r="C213" s="29" t="s">
        <v>467</v>
      </c>
      <c r="D213" s="29" t="s">
        <v>81</v>
      </c>
      <c r="E213" s="29" t="s">
        <v>79</v>
      </c>
      <c r="F213" t="s">
        <v>151</v>
      </c>
      <c r="G213" t="s">
        <v>59</v>
      </c>
      <c r="H213" t="s">
        <v>468</v>
      </c>
      <c r="I213" t="s">
        <v>483</v>
      </c>
      <c r="K213" s="26">
        <v>450000</v>
      </c>
      <c r="L213" s="26">
        <v>450000</v>
      </c>
      <c r="M213" t="s">
        <v>86</v>
      </c>
      <c r="N213" t="s">
        <v>484</v>
      </c>
      <c r="O213" s="25" t="s">
        <v>41</v>
      </c>
      <c r="P213" t="s">
        <v>470</v>
      </c>
    </row>
    <row r="214" spans="1:16" hidden="1">
      <c r="A214" t="s">
        <v>466</v>
      </c>
      <c r="B214" s="29" t="s">
        <v>79</v>
      </c>
      <c r="C214" s="29" t="s">
        <v>467</v>
      </c>
      <c r="D214" s="29" t="s">
        <v>81</v>
      </c>
      <c r="E214" s="29" t="s">
        <v>79</v>
      </c>
      <c r="F214" t="s">
        <v>151</v>
      </c>
      <c r="G214" t="s">
        <v>83</v>
      </c>
      <c r="H214" t="s">
        <v>468</v>
      </c>
      <c r="I214" t="s">
        <v>485</v>
      </c>
      <c r="K214" s="26">
        <v>112500</v>
      </c>
      <c r="L214" s="26">
        <v>112500</v>
      </c>
      <c r="M214" t="s">
        <v>86</v>
      </c>
      <c r="N214" t="s">
        <v>484</v>
      </c>
      <c r="O214" s="25" t="s">
        <v>41</v>
      </c>
      <c r="P214" t="s">
        <v>470</v>
      </c>
    </row>
    <row r="215" spans="1:16" hidden="1">
      <c r="A215" t="s">
        <v>466</v>
      </c>
      <c r="B215" s="29" t="s">
        <v>79</v>
      </c>
      <c r="C215" s="29" t="s">
        <v>467</v>
      </c>
      <c r="D215" s="29" t="s">
        <v>81</v>
      </c>
      <c r="E215" s="29" t="s">
        <v>79</v>
      </c>
      <c r="F215" t="s">
        <v>151</v>
      </c>
      <c r="G215" t="s">
        <v>99</v>
      </c>
      <c r="H215" t="s">
        <v>468</v>
      </c>
      <c r="I215" t="s">
        <v>486</v>
      </c>
      <c r="K215" s="26">
        <v>306000</v>
      </c>
      <c r="L215" s="26">
        <v>306000</v>
      </c>
      <c r="M215" t="s">
        <v>86</v>
      </c>
      <c r="N215" t="s">
        <v>87</v>
      </c>
      <c r="O215" s="25" t="s">
        <v>41</v>
      </c>
      <c r="P215" t="s">
        <v>470</v>
      </c>
    </row>
    <row r="216" spans="1:16" ht="60" hidden="1">
      <c r="A216" t="s">
        <v>466</v>
      </c>
      <c r="B216" s="29" t="s">
        <v>79</v>
      </c>
      <c r="C216" s="29" t="s">
        <v>467</v>
      </c>
      <c r="D216" s="29" t="s">
        <v>81</v>
      </c>
      <c r="E216" s="29" t="s">
        <v>79</v>
      </c>
      <c r="F216" t="s">
        <v>151</v>
      </c>
      <c r="G216" t="s">
        <v>83</v>
      </c>
      <c r="H216" t="s">
        <v>468</v>
      </c>
      <c r="I216" s="33" t="s">
        <v>487</v>
      </c>
      <c r="K216" s="26">
        <v>2649848</v>
      </c>
      <c r="L216" s="26">
        <v>2649848</v>
      </c>
      <c r="M216" t="s">
        <v>86</v>
      </c>
      <c r="N216" t="s">
        <v>484</v>
      </c>
      <c r="O216" s="25" t="s">
        <v>41</v>
      </c>
      <c r="P216" t="s">
        <v>470</v>
      </c>
    </row>
    <row r="217" spans="1:16" hidden="1">
      <c r="A217" t="s">
        <v>466</v>
      </c>
      <c r="B217" s="29" t="s">
        <v>79</v>
      </c>
      <c r="C217" s="29" t="s">
        <v>467</v>
      </c>
      <c r="D217" s="29" t="s">
        <v>81</v>
      </c>
      <c r="E217" s="29" t="s">
        <v>79</v>
      </c>
      <c r="F217" t="s">
        <v>151</v>
      </c>
      <c r="G217" t="s">
        <v>83</v>
      </c>
      <c r="H217" t="s">
        <v>468</v>
      </c>
      <c r="I217" t="s">
        <v>488</v>
      </c>
      <c r="K217" s="26">
        <v>135000</v>
      </c>
      <c r="L217" s="26">
        <v>135000</v>
      </c>
      <c r="M217" t="s">
        <v>86</v>
      </c>
      <c r="N217" t="s">
        <v>484</v>
      </c>
      <c r="O217" s="25" t="s">
        <v>41</v>
      </c>
      <c r="P217" t="s">
        <v>470</v>
      </c>
    </row>
    <row r="218" spans="1:16" hidden="1">
      <c r="A218" t="s">
        <v>466</v>
      </c>
      <c r="B218" s="29" t="s">
        <v>79</v>
      </c>
      <c r="C218" s="29" t="s">
        <v>467</v>
      </c>
      <c r="D218" s="29" t="s">
        <v>81</v>
      </c>
      <c r="E218" s="29" t="s">
        <v>79</v>
      </c>
      <c r="F218" t="s">
        <v>151</v>
      </c>
      <c r="G218" t="s">
        <v>59</v>
      </c>
      <c r="H218" t="s">
        <v>468</v>
      </c>
      <c r="I218" t="s">
        <v>489</v>
      </c>
      <c r="K218" s="26">
        <v>652500</v>
      </c>
      <c r="L218" s="26">
        <v>652500</v>
      </c>
      <c r="M218" t="s">
        <v>86</v>
      </c>
      <c r="N218" t="s">
        <v>373</v>
      </c>
      <c r="O218" s="25" t="s">
        <v>41</v>
      </c>
      <c r="P218" t="s">
        <v>470</v>
      </c>
    </row>
    <row r="219" spans="1:16" ht="75" hidden="1">
      <c r="A219" t="s">
        <v>466</v>
      </c>
      <c r="B219" s="29" t="s">
        <v>79</v>
      </c>
      <c r="C219" s="29" t="s">
        <v>467</v>
      </c>
      <c r="D219" s="29" t="s">
        <v>81</v>
      </c>
      <c r="E219" s="29" t="s">
        <v>79</v>
      </c>
      <c r="F219" t="s">
        <v>151</v>
      </c>
      <c r="G219" t="s">
        <v>83</v>
      </c>
      <c r="H219" t="s">
        <v>468</v>
      </c>
      <c r="I219" s="33" t="s">
        <v>490</v>
      </c>
      <c r="K219" s="26">
        <v>1149660</v>
      </c>
      <c r="L219" s="26">
        <v>1149660</v>
      </c>
      <c r="M219" t="s">
        <v>86</v>
      </c>
      <c r="N219" t="s">
        <v>484</v>
      </c>
      <c r="O219" s="25" t="s">
        <v>41</v>
      </c>
      <c r="P219" t="s">
        <v>470</v>
      </c>
    </row>
    <row r="220" spans="1:16" hidden="1">
      <c r="A220" t="s">
        <v>466</v>
      </c>
      <c r="B220" s="29" t="s">
        <v>79</v>
      </c>
      <c r="C220" s="29" t="s">
        <v>467</v>
      </c>
      <c r="D220" s="29" t="s">
        <v>81</v>
      </c>
      <c r="E220" s="29" t="s">
        <v>79</v>
      </c>
      <c r="F220" t="s">
        <v>151</v>
      </c>
      <c r="G220" t="s">
        <v>59</v>
      </c>
      <c r="H220" t="s">
        <v>468</v>
      </c>
      <c r="I220" t="s">
        <v>491</v>
      </c>
      <c r="K220" s="26">
        <v>202500</v>
      </c>
      <c r="L220" s="26">
        <v>202500</v>
      </c>
      <c r="M220" t="s">
        <v>86</v>
      </c>
      <c r="N220" t="s">
        <v>373</v>
      </c>
      <c r="O220" s="25" t="s">
        <v>41</v>
      </c>
      <c r="P220" t="s">
        <v>470</v>
      </c>
    </row>
    <row r="221" spans="1:16" ht="105" hidden="1">
      <c r="A221" t="s">
        <v>466</v>
      </c>
      <c r="B221" s="29" t="s">
        <v>79</v>
      </c>
      <c r="C221" s="29" t="s">
        <v>467</v>
      </c>
      <c r="D221" s="29" t="s">
        <v>81</v>
      </c>
      <c r="E221" s="29" t="s">
        <v>79</v>
      </c>
      <c r="F221" t="s">
        <v>151</v>
      </c>
      <c r="G221" t="s">
        <v>83</v>
      </c>
      <c r="H221" t="s">
        <v>468</v>
      </c>
      <c r="I221" s="33" t="s">
        <v>492</v>
      </c>
      <c r="K221" s="26">
        <v>4076100</v>
      </c>
      <c r="L221" s="26">
        <v>4076100</v>
      </c>
      <c r="M221" t="s">
        <v>86</v>
      </c>
      <c r="N221" t="s">
        <v>484</v>
      </c>
      <c r="O221" s="25" t="s">
        <v>41</v>
      </c>
      <c r="P221" t="s">
        <v>470</v>
      </c>
    </row>
    <row r="222" spans="1:16" hidden="1">
      <c r="A222" t="s">
        <v>466</v>
      </c>
      <c r="B222" s="29" t="s">
        <v>79</v>
      </c>
      <c r="C222" s="29" t="s">
        <v>467</v>
      </c>
      <c r="D222" s="29" t="s">
        <v>81</v>
      </c>
      <c r="E222" s="29" t="s">
        <v>79</v>
      </c>
      <c r="F222" t="s">
        <v>151</v>
      </c>
      <c r="G222" t="s">
        <v>99</v>
      </c>
      <c r="H222" t="s">
        <v>468</v>
      </c>
      <c r="I222" t="s">
        <v>493</v>
      </c>
      <c r="K222" s="26">
        <v>547200</v>
      </c>
      <c r="L222" s="26">
        <v>547200</v>
      </c>
      <c r="M222" t="s">
        <v>86</v>
      </c>
      <c r="N222" t="s">
        <v>87</v>
      </c>
      <c r="O222" s="25" t="s">
        <v>41</v>
      </c>
      <c r="P222" t="s">
        <v>470</v>
      </c>
    </row>
    <row r="223" spans="1:16" hidden="1">
      <c r="A223" t="s">
        <v>466</v>
      </c>
      <c r="B223" s="29" t="s">
        <v>79</v>
      </c>
      <c r="C223" s="29" t="s">
        <v>467</v>
      </c>
      <c r="D223" s="29" t="s">
        <v>81</v>
      </c>
      <c r="E223" s="29" t="s">
        <v>79</v>
      </c>
      <c r="F223" t="s">
        <v>151</v>
      </c>
      <c r="G223" t="s">
        <v>83</v>
      </c>
      <c r="H223" t="s">
        <v>468</v>
      </c>
      <c r="I223" t="s">
        <v>494</v>
      </c>
      <c r="K223" s="26">
        <v>405000</v>
      </c>
      <c r="L223" s="26">
        <v>405000</v>
      </c>
      <c r="M223" t="s">
        <v>86</v>
      </c>
      <c r="N223" t="s">
        <v>425</v>
      </c>
      <c r="O223" s="25" t="s">
        <v>41</v>
      </c>
      <c r="P223" t="s">
        <v>470</v>
      </c>
    </row>
    <row r="224" spans="1:16" hidden="1">
      <c r="A224" t="s">
        <v>466</v>
      </c>
      <c r="B224" s="29" t="s">
        <v>79</v>
      </c>
      <c r="C224" s="29" t="s">
        <v>467</v>
      </c>
      <c r="D224" s="29" t="s">
        <v>81</v>
      </c>
      <c r="E224" s="29" t="s">
        <v>79</v>
      </c>
      <c r="F224" t="s">
        <v>151</v>
      </c>
      <c r="G224" t="s">
        <v>83</v>
      </c>
      <c r="H224" t="s">
        <v>468</v>
      </c>
      <c r="I224" t="s">
        <v>495</v>
      </c>
      <c r="K224" s="26">
        <v>171000</v>
      </c>
      <c r="L224" s="26">
        <v>171000</v>
      </c>
      <c r="M224" t="s">
        <v>86</v>
      </c>
      <c r="N224" t="s">
        <v>87</v>
      </c>
      <c r="O224" s="25" t="s">
        <v>41</v>
      </c>
      <c r="P224" t="s">
        <v>470</v>
      </c>
    </row>
    <row r="225" spans="1:17" hidden="1">
      <c r="A225" t="s">
        <v>466</v>
      </c>
      <c r="B225" s="29" t="s">
        <v>79</v>
      </c>
      <c r="C225" s="29" t="s">
        <v>467</v>
      </c>
      <c r="D225" s="29" t="s">
        <v>81</v>
      </c>
      <c r="E225" s="29" t="s">
        <v>79</v>
      </c>
      <c r="F225" t="s">
        <v>151</v>
      </c>
      <c r="G225" t="s">
        <v>83</v>
      </c>
      <c r="H225" t="s">
        <v>468</v>
      </c>
      <c r="I225" t="s">
        <v>496</v>
      </c>
      <c r="K225" s="26">
        <v>90000</v>
      </c>
      <c r="L225" s="26">
        <v>90000</v>
      </c>
      <c r="M225" t="s">
        <v>86</v>
      </c>
      <c r="N225" t="s">
        <v>484</v>
      </c>
      <c r="O225" s="25" t="s">
        <v>41</v>
      </c>
      <c r="P225" t="s">
        <v>470</v>
      </c>
    </row>
    <row r="226" spans="1:17" hidden="1">
      <c r="A226" t="s">
        <v>466</v>
      </c>
      <c r="B226" s="29" t="s">
        <v>79</v>
      </c>
      <c r="C226" s="29" t="s">
        <v>467</v>
      </c>
      <c r="D226" s="29" t="s">
        <v>81</v>
      </c>
      <c r="E226" s="29" t="s">
        <v>79</v>
      </c>
      <c r="F226" t="s">
        <v>151</v>
      </c>
      <c r="G226" t="s">
        <v>99</v>
      </c>
      <c r="H226" t="s">
        <v>468</v>
      </c>
      <c r="I226" t="s">
        <v>497</v>
      </c>
      <c r="K226" s="26">
        <v>242730</v>
      </c>
      <c r="L226" s="26">
        <v>242730</v>
      </c>
      <c r="M226" t="s">
        <v>86</v>
      </c>
      <c r="N226" t="s">
        <v>87</v>
      </c>
      <c r="O226" s="25" t="s">
        <v>41</v>
      </c>
      <c r="P226" t="s">
        <v>470</v>
      </c>
    </row>
    <row r="227" spans="1:17" hidden="1">
      <c r="A227" t="s">
        <v>466</v>
      </c>
      <c r="B227" s="29" t="s">
        <v>79</v>
      </c>
      <c r="C227" s="29" t="s">
        <v>467</v>
      </c>
      <c r="D227" s="29" t="s">
        <v>81</v>
      </c>
      <c r="E227" s="29" t="s">
        <v>79</v>
      </c>
      <c r="F227" t="s">
        <v>151</v>
      </c>
      <c r="G227" t="s">
        <v>59</v>
      </c>
      <c r="H227" t="s">
        <v>468</v>
      </c>
      <c r="I227" t="s">
        <v>498</v>
      </c>
      <c r="K227" s="26">
        <v>202500</v>
      </c>
      <c r="L227" s="26">
        <v>202500</v>
      </c>
      <c r="M227" t="s">
        <v>86</v>
      </c>
      <c r="N227" t="s">
        <v>499</v>
      </c>
      <c r="O227" s="25" t="s">
        <v>41</v>
      </c>
      <c r="P227" t="s">
        <v>470</v>
      </c>
    </row>
    <row r="228" spans="1:17" ht="75" hidden="1">
      <c r="A228" t="s">
        <v>466</v>
      </c>
      <c r="B228" s="29" t="s">
        <v>79</v>
      </c>
      <c r="C228" s="29" t="s">
        <v>471</v>
      </c>
      <c r="D228" s="29" t="s">
        <v>81</v>
      </c>
      <c r="E228" s="29" t="s">
        <v>79</v>
      </c>
      <c r="F228" t="s">
        <v>151</v>
      </c>
      <c r="G228" t="s">
        <v>99</v>
      </c>
      <c r="H228" t="s">
        <v>468</v>
      </c>
      <c r="I228" s="33" t="s">
        <v>500</v>
      </c>
      <c r="K228" s="26">
        <v>380000</v>
      </c>
      <c r="L228" s="26">
        <v>380000</v>
      </c>
      <c r="M228" t="s">
        <v>86</v>
      </c>
      <c r="N228" s="25" t="s">
        <v>96</v>
      </c>
      <c r="O228" s="25" t="s">
        <v>41</v>
      </c>
      <c r="P228" t="s">
        <v>470</v>
      </c>
      <c r="Q228" s="66" t="s">
        <v>501</v>
      </c>
    </row>
    <row r="229" spans="1:17" hidden="1">
      <c r="A229" t="s">
        <v>466</v>
      </c>
      <c r="B229" s="29" t="s">
        <v>79</v>
      </c>
      <c r="C229" s="29" t="s">
        <v>471</v>
      </c>
      <c r="D229" s="29" t="s">
        <v>81</v>
      </c>
      <c r="E229" s="29" t="s">
        <v>79</v>
      </c>
      <c r="F229" t="s">
        <v>151</v>
      </c>
      <c r="G229" t="s">
        <v>99</v>
      </c>
      <c r="H229" t="s">
        <v>468</v>
      </c>
      <c r="I229" t="s">
        <v>502</v>
      </c>
      <c r="K229" s="26">
        <v>400000</v>
      </c>
      <c r="L229" s="26">
        <v>400000</v>
      </c>
      <c r="M229" t="s">
        <v>86</v>
      </c>
      <c r="N229" s="25" t="s">
        <v>110</v>
      </c>
      <c r="O229" s="25" t="s">
        <v>41</v>
      </c>
      <c r="P229" t="s">
        <v>470</v>
      </c>
      <c r="Q229" s="66" t="s">
        <v>503</v>
      </c>
    </row>
    <row r="230" spans="1:17" hidden="1">
      <c r="A230" t="s">
        <v>466</v>
      </c>
      <c r="B230" s="29" t="s">
        <v>79</v>
      </c>
      <c r="C230" s="29" t="s">
        <v>471</v>
      </c>
      <c r="D230" s="29" t="s">
        <v>81</v>
      </c>
      <c r="E230" s="29" t="s">
        <v>79</v>
      </c>
      <c r="F230" t="s">
        <v>151</v>
      </c>
      <c r="G230" t="s">
        <v>99</v>
      </c>
      <c r="H230" t="s">
        <v>468</v>
      </c>
      <c r="I230" t="s">
        <v>504</v>
      </c>
      <c r="K230" s="26">
        <v>600000</v>
      </c>
      <c r="L230" s="26">
        <v>600000</v>
      </c>
      <c r="M230" t="s">
        <v>86</v>
      </c>
      <c r="N230" s="25" t="s">
        <v>96</v>
      </c>
      <c r="O230" s="25" t="s">
        <v>41</v>
      </c>
      <c r="P230" t="s">
        <v>470</v>
      </c>
      <c r="Q230" s="66" t="s">
        <v>505</v>
      </c>
    </row>
    <row r="231" spans="1:17" hidden="1">
      <c r="A231" t="s">
        <v>466</v>
      </c>
      <c r="B231" s="29" t="s">
        <v>79</v>
      </c>
      <c r="C231" s="29" t="s">
        <v>471</v>
      </c>
      <c r="D231" s="29" t="s">
        <v>81</v>
      </c>
      <c r="E231" s="29" t="s">
        <v>79</v>
      </c>
      <c r="F231" t="s">
        <v>151</v>
      </c>
      <c r="G231" t="s">
        <v>99</v>
      </c>
      <c r="H231" t="s">
        <v>468</v>
      </c>
      <c r="I231" t="s">
        <v>506</v>
      </c>
      <c r="K231" s="26">
        <v>100000</v>
      </c>
      <c r="L231" s="26">
        <v>100000</v>
      </c>
      <c r="M231" t="s">
        <v>86</v>
      </c>
      <c r="N231" s="25" t="s">
        <v>110</v>
      </c>
      <c r="O231" s="25" t="s">
        <v>41</v>
      </c>
      <c r="P231" t="s">
        <v>470</v>
      </c>
      <c r="Q231" s="66" t="s">
        <v>503</v>
      </c>
    </row>
    <row r="232" spans="1:17" hidden="1">
      <c r="A232" t="s">
        <v>466</v>
      </c>
      <c r="B232" s="29" t="s">
        <v>79</v>
      </c>
      <c r="C232" s="29" t="s">
        <v>471</v>
      </c>
      <c r="D232" s="29" t="s">
        <v>81</v>
      </c>
      <c r="E232" s="29" t="s">
        <v>79</v>
      </c>
      <c r="F232" t="s">
        <v>151</v>
      </c>
      <c r="G232" t="s">
        <v>99</v>
      </c>
      <c r="H232" t="s">
        <v>468</v>
      </c>
      <c r="I232" t="s">
        <v>507</v>
      </c>
      <c r="K232" s="26">
        <v>150000</v>
      </c>
      <c r="L232" s="26">
        <v>150000</v>
      </c>
      <c r="M232" t="s">
        <v>86</v>
      </c>
      <c r="N232" s="25" t="s">
        <v>96</v>
      </c>
      <c r="O232" s="25" t="s">
        <v>41</v>
      </c>
      <c r="P232" t="s">
        <v>470</v>
      </c>
      <c r="Q232" s="66" t="s">
        <v>501</v>
      </c>
    </row>
    <row r="233" spans="1:17" ht="120" hidden="1">
      <c r="A233" t="s">
        <v>466</v>
      </c>
      <c r="B233" s="29" t="s">
        <v>79</v>
      </c>
      <c r="C233" s="29" t="s">
        <v>471</v>
      </c>
      <c r="D233" s="29" t="s">
        <v>81</v>
      </c>
      <c r="E233" s="29" t="s">
        <v>79</v>
      </c>
      <c r="F233" t="s">
        <v>151</v>
      </c>
      <c r="G233" t="s">
        <v>99</v>
      </c>
      <c r="H233" t="s">
        <v>468</v>
      </c>
      <c r="I233" s="33" t="s">
        <v>508</v>
      </c>
      <c r="K233" s="26">
        <v>450000</v>
      </c>
      <c r="L233" s="26">
        <v>450000</v>
      </c>
      <c r="M233" t="s">
        <v>86</v>
      </c>
      <c r="N233" s="25" t="s">
        <v>96</v>
      </c>
      <c r="O233" s="25" t="s">
        <v>41</v>
      </c>
      <c r="P233" t="s">
        <v>470</v>
      </c>
      <c r="Q233" s="66" t="s">
        <v>509</v>
      </c>
    </row>
    <row r="234" spans="1:17" ht="75" hidden="1">
      <c r="A234" t="s">
        <v>466</v>
      </c>
      <c r="B234" s="29" t="s">
        <v>79</v>
      </c>
      <c r="C234" s="29" t="s">
        <v>471</v>
      </c>
      <c r="D234" s="29" t="s">
        <v>81</v>
      </c>
      <c r="E234" s="29" t="s">
        <v>79</v>
      </c>
      <c r="F234" t="s">
        <v>151</v>
      </c>
      <c r="G234" t="s">
        <v>99</v>
      </c>
      <c r="H234" t="s">
        <v>468</v>
      </c>
      <c r="I234" s="33" t="s">
        <v>510</v>
      </c>
      <c r="K234" s="26">
        <v>120000</v>
      </c>
      <c r="L234" s="26">
        <v>120000</v>
      </c>
      <c r="M234" t="s">
        <v>86</v>
      </c>
      <c r="N234" t="s">
        <v>87</v>
      </c>
      <c r="O234" s="25" t="s">
        <v>41</v>
      </c>
      <c r="P234" t="s">
        <v>470</v>
      </c>
    </row>
    <row r="235" spans="1:17" hidden="1">
      <c r="A235" t="s">
        <v>466</v>
      </c>
      <c r="B235" s="29" t="s">
        <v>79</v>
      </c>
      <c r="C235" s="29" t="s">
        <v>511</v>
      </c>
      <c r="D235" s="29" t="s">
        <v>81</v>
      </c>
      <c r="E235" s="29" t="s">
        <v>79</v>
      </c>
      <c r="F235" t="s">
        <v>151</v>
      </c>
      <c r="G235" t="s">
        <v>83</v>
      </c>
      <c r="H235" t="s">
        <v>468</v>
      </c>
      <c r="I235" t="s">
        <v>512</v>
      </c>
      <c r="K235" s="26">
        <v>4900000</v>
      </c>
      <c r="L235" s="26">
        <v>4900000</v>
      </c>
      <c r="M235" t="s">
        <v>86</v>
      </c>
      <c r="N235" t="s">
        <v>90</v>
      </c>
      <c r="O235" s="25" t="s">
        <v>41</v>
      </c>
      <c r="P235" t="s">
        <v>470</v>
      </c>
    </row>
    <row r="236" spans="1:17" ht="75" hidden="1">
      <c r="A236" t="s">
        <v>466</v>
      </c>
      <c r="B236" s="29" t="s">
        <v>79</v>
      </c>
      <c r="C236" s="29" t="s">
        <v>511</v>
      </c>
      <c r="D236" s="29" t="s">
        <v>81</v>
      </c>
      <c r="E236" s="29" t="s">
        <v>79</v>
      </c>
      <c r="F236" t="s">
        <v>151</v>
      </c>
      <c r="G236" t="s">
        <v>99</v>
      </c>
      <c r="H236" t="s">
        <v>468</v>
      </c>
      <c r="I236" s="33" t="s">
        <v>513</v>
      </c>
      <c r="K236" s="26">
        <v>1100000</v>
      </c>
      <c r="L236" s="26">
        <v>1100000</v>
      </c>
      <c r="M236" t="s">
        <v>86</v>
      </c>
      <c r="N236" s="25" t="s">
        <v>110</v>
      </c>
      <c r="O236" s="25" t="s">
        <v>41</v>
      </c>
      <c r="P236" t="s">
        <v>470</v>
      </c>
      <c r="Q236" s="66" t="s">
        <v>514</v>
      </c>
    </row>
    <row r="237" spans="1:17" ht="30" hidden="1">
      <c r="A237" t="s">
        <v>78</v>
      </c>
      <c r="B237" s="29" t="s">
        <v>79</v>
      </c>
      <c r="C237" s="29" t="s">
        <v>515</v>
      </c>
      <c r="D237" s="29" t="s">
        <v>81</v>
      </c>
      <c r="E237" s="29" t="s">
        <v>79</v>
      </c>
      <c r="F237" t="s">
        <v>151</v>
      </c>
      <c r="G237" t="s">
        <v>59</v>
      </c>
      <c r="H237" t="s">
        <v>516</v>
      </c>
      <c r="I237" s="33" t="s">
        <v>517</v>
      </c>
      <c r="K237" s="26">
        <v>100000</v>
      </c>
      <c r="L237" s="26">
        <v>100000</v>
      </c>
      <c r="M237" t="s">
        <v>86</v>
      </c>
      <c r="N237" t="s">
        <v>90</v>
      </c>
      <c r="O237" s="25" t="s">
        <v>41</v>
      </c>
      <c r="P237" t="s">
        <v>518</v>
      </c>
    </row>
    <row r="238" spans="1:17" ht="30" hidden="1">
      <c r="A238" t="s">
        <v>78</v>
      </c>
      <c r="B238" s="29" t="s">
        <v>79</v>
      </c>
      <c r="C238" s="29" t="s">
        <v>515</v>
      </c>
      <c r="D238" s="29" t="s">
        <v>81</v>
      </c>
      <c r="E238" s="29" t="s">
        <v>79</v>
      </c>
      <c r="F238" t="s">
        <v>151</v>
      </c>
      <c r="G238" t="s">
        <v>83</v>
      </c>
      <c r="H238" t="s">
        <v>516</v>
      </c>
      <c r="I238" s="33" t="s">
        <v>519</v>
      </c>
      <c r="K238" s="26">
        <v>100000</v>
      </c>
      <c r="L238" s="26">
        <v>100000</v>
      </c>
      <c r="M238" t="s">
        <v>86</v>
      </c>
      <c r="N238" t="s">
        <v>87</v>
      </c>
      <c r="O238" s="25" t="s">
        <v>41</v>
      </c>
      <c r="P238" t="s">
        <v>518</v>
      </c>
    </row>
    <row r="239" spans="1:17" ht="75" hidden="1">
      <c r="A239" t="s">
        <v>78</v>
      </c>
      <c r="B239" s="29" t="s">
        <v>79</v>
      </c>
      <c r="C239" s="29" t="s">
        <v>515</v>
      </c>
      <c r="D239" s="29" t="s">
        <v>81</v>
      </c>
      <c r="E239" s="29" t="s">
        <v>79</v>
      </c>
      <c r="F239" t="s">
        <v>151</v>
      </c>
      <c r="G239" t="s">
        <v>59</v>
      </c>
      <c r="H239" t="s">
        <v>516</v>
      </c>
      <c r="I239" s="33" t="s">
        <v>520</v>
      </c>
      <c r="K239" s="26">
        <v>1400000</v>
      </c>
      <c r="L239" s="26">
        <v>1400000</v>
      </c>
      <c r="M239" t="s">
        <v>86</v>
      </c>
      <c r="N239" t="s">
        <v>373</v>
      </c>
      <c r="O239" s="25" t="s">
        <v>41</v>
      </c>
      <c r="P239" t="s">
        <v>518</v>
      </c>
    </row>
    <row r="240" spans="1:17" ht="30" hidden="1">
      <c r="A240" t="s">
        <v>91</v>
      </c>
      <c r="B240" s="29" t="s">
        <v>79</v>
      </c>
      <c r="C240" t="s">
        <v>288</v>
      </c>
      <c r="D240" s="29" t="s">
        <v>81</v>
      </c>
      <c r="E240" s="29" t="s">
        <v>79</v>
      </c>
      <c r="F240" t="s">
        <v>82</v>
      </c>
      <c r="G240" t="s">
        <v>99</v>
      </c>
      <c r="H240" t="s">
        <v>521</v>
      </c>
      <c r="I240" s="33" t="s">
        <v>522</v>
      </c>
      <c r="K240" s="26">
        <v>300000</v>
      </c>
      <c r="L240" s="26">
        <v>300000</v>
      </c>
      <c r="M240" t="s">
        <v>86</v>
      </c>
      <c r="N240" t="s">
        <v>90</v>
      </c>
      <c r="O240" s="25" t="s">
        <v>41</v>
      </c>
      <c r="P240" t="s">
        <v>523</v>
      </c>
    </row>
    <row r="241" spans="1:16" ht="60" hidden="1">
      <c r="A241" t="s">
        <v>91</v>
      </c>
      <c r="B241" s="29" t="s">
        <v>79</v>
      </c>
      <c r="C241" t="s">
        <v>288</v>
      </c>
      <c r="D241" s="29" t="s">
        <v>81</v>
      </c>
      <c r="E241" s="29" t="s">
        <v>79</v>
      </c>
      <c r="F241" t="s">
        <v>82</v>
      </c>
      <c r="G241" t="s">
        <v>99</v>
      </c>
      <c r="H241" t="s">
        <v>521</v>
      </c>
      <c r="I241" s="33" t="s">
        <v>524</v>
      </c>
      <c r="K241" s="26">
        <v>100000</v>
      </c>
      <c r="L241" s="26">
        <v>100000</v>
      </c>
      <c r="M241" t="s">
        <v>86</v>
      </c>
      <c r="N241" t="s">
        <v>90</v>
      </c>
      <c r="O241" s="25" t="s">
        <v>41</v>
      </c>
      <c r="P241" t="s">
        <v>523</v>
      </c>
    </row>
    <row r="242" spans="1:16" ht="60" hidden="1">
      <c r="A242" t="s">
        <v>91</v>
      </c>
      <c r="B242" s="29" t="s">
        <v>79</v>
      </c>
      <c r="C242" t="s">
        <v>288</v>
      </c>
      <c r="D242" s="29" t="s">
        <v>81</v>
      </c>
      <c r="E242" s="29" t="s">
        <v>79</v>
      </c>
      <c r="F242" t="s">
        <v>82</v>
      </c>
      <c r="G242" t="s">
        <v>59</v>
      </c>
      <c r="H242" t="s">
        <v>521</v>
      </c>
      <c r="I242" s="33" t="s">
        <v>525</v>
      </c>
      <c r="K242" s="26">
        <v>400000</v>
      </c>
      <c r="L242" s="26">
        <v>400000</v>
      </c>
      <c r="M242" t="s">
        <v>133</v>
      </c>
      <c r="N242" t="s">
        <v>90</v>
      </c>
      <c r="O242" s="25" t="s">
        <v>41</v>
      </c>
      <c r="P242" t="s">
        <v>523</v>
      </c>
    </row>
    <row r="243" spans="1:16" ht="60" hidden="1">
      <c r="A243" t="s">
        <v>91</v>
      </c>
      <c r="B243" s="29" t="s">
        <v>79</v>
      </c>
      <c r="C243" t="s">
        <v>288</v>
      </c>
      <c r="D243" s="29" t="s">
        <v>81</v>
      </c>
      <c r="E243" s="29" t="s">
        <v>79</v>
      </c>
      <c r="F243" t="s">
        <v>82</v>
      </c>
      <c r="G243" t="s">
        <v>99</v>
      </c>
      <c r="H243" t="s">
        <v>521</v>
      </c>
      <c r="I243" s="33" t="s">
        <v>526</v>
      </c>
      <c r="K243" s="26">
        <v>1500000</v>
      </c>
      <c r="L243" s="26">
        <v>1500000</v>
      </c>
      <c r="M243" t="s">
        <v>86</v>
      </c>
      <c r="N243" t="s">
        <v>90</v>
      </c>
      <c r="O243" s="25" t="s">
        <v>41</v>
      </c>
      <c r="P243" t="s">
        <v>523</v>
      </c>
    </row>
    <row r="244" spans="1:16" ht="30" hidden="1">
      <c r="A244" t="s">
        <v>91</v>
      </c>
      <c r="B244" s="29" t="s">
        <v>79</v>
      </c>
      <c r="C244" t="s">
        <v>288</v>
      </c>
      <c r="D244" s="29" t="s">
        <v>81</v>
      </c>
      <c r="E244" s="29" t="s">
        <v>79</v>
      </c>
      <c r="F244" t="s">
        <v>82</v>
      </c>
      <c r="G244" t="s">
        <v>59</v>
      </c>
      <c r="H244" t="s">
        <v>521</v>
      </c>
      <c r="I244" s="33" t="s">
        <v>527</v>
      </c>
      <c r="K244" s="26">
        <v>400000</v>
      </c>
      <c r="L244" s="26">
        <v>400000</v>
      </c>
      <c r="M244" t="s">
        <v>133</v>
      </c>
      <c r="N244" t="s">
        <v>90</v>
      </c>
      <c r="O244" s="25" t="s">
        <v>41</v>
      </c>
      <c r="P244" t="s">
        <v>523</v>
      </c>
    </row>
    <row r="245" spans="1:16" ht="45" hidden="1">
      <c r="A245" t="s">
        <v>91</v>
      </c>
      <c r="B245" s="29" t="s">
        <v>79</v>
      </c>
      <c r="C245" t="s">
        <v>288</v>
      </c>
      <c r="D245" s="29" t="s">
        <v>81</v>
      </c>
      <c r="E245" s="29" t="s">
        <v>79</v>
      </c>
      <c r="F245" t="s">
        <v>82</v>
      </c>
      <c r="G245" t="s">
        <v>59</v>
      </c>
      <c r="H245" t="s">
        <v>521</v>
      </c>
      <c r="I245" s="33" t="s">
        <v>528</v>
      </c>
      <c r="K245" s="26">
        <v>20000</v>
      </c>
      <c r="L245" s="26">
        <v>20000</v>
      </c>
      <c r="M245" t="s">
        <v>133</v>
      </c>
      <c r="N245" t="s">
        <v>90</v>
      </c>
      <c r="O245" s="25" t="s">
        <v>41</v>
      </c>
      <c r="P245" t="s">
        <v>523</v>
      </c>
    </row>
    <row r="246" spans="1:16" ht="30" hidden="1">
      <c r="A246" t="s">
        <v>91</v>
      </c>
      <c r="B246" s="29" t="s">
        <v>79</v>
      </c>
      <c r="C246" t="s">
        <v>288</v>
      </c>
      <c r="D246" s="29" t="s">
        <v>81</v>
      </c>
      <c r="E246" s="29" t="s">
        <v>79</v>
      </c>
      <c r="F246" t="s">
        <v>82</v>
      </c>
      <c r="G246" t="s">
        <v>99</v>
      </c>
      <c r="H246" t="s">
        <v>521</v>
      </c>
      <c r="I246" s="33" t="s">
        <v>529</v>
      </c>
      <c r="K246" s="26">
        <v>11000000</v>
      </c>
      <c r="L246" s="26">
        <v>11000000</v>
      </c>
      <c r="M246" t="s">
        <v>86</v>
      </c>
      <c r="N246" t="s">
        <v>373</v>
      </c>
      <c r="O246" s="25" t="s">
        <v>41</v>
      </c>
      <c r="P246" t="s">
        <v>523</v>
      </c>
    </row>
    <row r="247" spans="1:16" ht="45" hidden="1">
      <c r="A247" t="s">
        <v>91</v>
      </c>
      <c r="B247" s="29" t="s">
        <v>79</v>
      </c>
      <c r="C247" t="s">
        <v>288</v>
      </c>
      <c r="D247" s="29" t="s">
        <v>81</v>
      </c>
      <c r="E247" s="29" t="s">
        <v>79</v>
      </c>
      <c r="F247" t="s">
        <v>82</v>
      </c>
      <c r="G247" t="s">
        <v>99</v>
      </c>
      <c r="H247" t="s">
        <v>521</v>
      </c>
      <c r="I247" s="33" t="s">
        <v>530</v>
      </c>
      <c r="K247" s="26">
        <v>300000</v>
      </c>
      <c r="L247" s="26">
        <v>300000</v>
      </c>
      <c r="M247" t="s">
        <v>86</v>
      </c>
      <c r="N247" t="s">
        <v>373</v>
      </c>
      <c r="O247" s="25" t="s">
        <v>41</v>
      </c>
      <c r="P247" t="s">
        <v>523</v>
      </c>
    </row>
    <row r="248" spans="1:16" ht="45" hidden="1">
      <c r="A248" t="s">
        <v>91</v>
      </c>
      <c r="B248" s="29" t="s">
        <v>79</v>
      </c>
      <c r="C248" t="s">
        <v>288</v>
      </c>
      <c r="D248" s="29" t="s">
        <v>81</v>
      </c>
      <c r="E248" s="29" t="s">
        <v>79</v>
      </c>
      <c r="F248" t="s">
        <v>82</v>
      </c>
      <c r="G248" t="s">
        <v>59</v>
      </c>
      <c r="H248" t="s">
        <v>521</v>
      </c>
      <c r="I248" s="33" t="s">
        <v>531</v>
      </c>
      <c r="K248" s="26">
        <v>150000</v>
      </c>
      <c r="L248" s="26">
        <v>150000</v>
      </c>
      <c r="M248" t="s">
        <v>86</v>
      </c>
      <c r="N248" t="s">
        <v>373</v>
      </c>
      <c r="O248" s="25" t="s">
        <v>41</v>
      </c>
      <c r="P248" t="s">
        <v>523</v>
      </c>
    </row>
    <row r="249" spans="1:16" ht="45" hidden="1">
      <c r="A249" t="s">
        <v>91</v>
      </c>
      <c r="B249" s="29" t="s">
        <v>79</v>
      </c>
      <c r="C249" t="s">
        <v>288</v>
      </c>
      <c r="D249" s="29" t="s">
        <v>81</v>
      </c>
      <c r="E249" s="29" t="s">
        <v>79</v>
      </c>
      <c r="F249" t="s">
        <v>82</v>
      </c>
      <c r="G249" t="s">
        <v>83</v>
      </c>
      <c r="H249" t="s">
        <v>521</v>
      </c>
      <c r="I249" s="33" t="s">
        <v>532</v>
      </c>
      <c r="K249" s="26">
        <v>50000</v>
      </c>
      <c r="L249" s="26">
        <v>50000</v>
      </c>
      <c r="M249" t="s">
        <v>86</v>
      </c>
      <c r="N249" t="s">
        <v>373</v>
      </c>
      <c r="O249" s="25" t="s">
        <v>41</v>
      </c>
      <c r="P249" t="s">
        <v>523</v>
      </c>
    </row>
    <row r="250" spans="1:16" ht="30" hidden="1">
      <c r="A250" t="s">
        <v>91</v>
      </c>
      <c r="B250" s="29" t="s">
        <v>79</v>
      </c>
      <c r="C250" t="s">
        <v>288</v>
      </c>
      <c r="D250" s="29" t="s">
        <v>81</v>
      </c>
      <c r="E250" s="29" t="s">
        <v>79</v>
      </c>
      <c r="F250" t="s">
        <v>82</v>
      </c>
      <c r="G250" t="s">
        <v>59</v>
      </c>
      <c r="H250" t="s">
        <v>521</v>
      </c>
      <c r="I250" s="33" t="s">
        <v>533</v>
      </c>
      <c r="K250" s="26">
        <v>50000</v>
      </c>
      <c r="L250" s="26">
        <v>50000</v>
      </c>
      <c r="M250" t="s">
        <v>133</v>
      </c>
      <c r="N250" t="s">
        <v>373</v>
      </c>
      <c r="O250" s="25" t="s">
        <v>41</v>
      </c>
      <c r="P250" t="s">
        <v>523</v>
      </c>
    </row>
    <row r="251" spans="1:16" ht="45" hidden="1">
      <c r="A251" t="s">
        <v>91</v>
      </c>
      <c r="B251" s="29" t="s">
        <v>79</v>
      </c>
      <c r="C251" t="s">
        <v>288</v>
      </c>
      <c r="D251" s="29" t="s">
        <v>81</v>
      </c>
      <c r="E251" s="29" t="s">
        <v>79</v>
      </c>
      <c r="F251" t="s">
        <v>82</v>
      </c>
      <c r="G251" t="s">
        <v>99</v>
      </c>
      <c r="H251" t="s">
        <v>521</v>
      </c>
      <c r="I251" s="33" t="s">
        <v>534</v>
      </c>
      <c r="K251" s="26">
        <v>100000</v>
      </c>
      <c r="L251" s="26">
        <v>100000</v>
      </c>
      <c r="M251" t="s">
        <v>86</v>
      </c>
      <c r="N251" t="s">
        <v>373</v>
      </c>
      <c r="O251" s="25" t="s">
        <v>41</v>
      </c>
      <c r="P251" t="s">
        <v>523</v>
      </c>
    </row>
    <row r="252" spans="1:16" ht="30" hidden="1">
      <c r="A252" t="s">
        <v>91</v>
      </c>
      <c r="B252" s="29" t="s">
        <v>79</v>
      </c>
      <c r="C252" t="s">
        <v>288</v>
      </c>
      <c r="D252" s="29" t="s">
        <v>81</v>
      </c>
      <c r="E252" s="29" t="s">
        <v>79</v>
      </c>
      <c r="F252" t="s">
        <v>82</v>
      </c>
      <c r="G252" t="s">
        <v>99</v>
      </c>
      <c r="H252" t="s">
        <v>521</v>
      </c>
      <c r="I252" s="33" t="s">
        <v>535</v>
      </c>
      <c r="K252" s="26">
        <v>150000</v>
      </c>
      <c r="L252" s="26">
        <v>150000</v>
      </c>
      <c r="M252" t="s">
        <v>133</v>
      </c>
      <c r="N252" t="s">
        <v>484</v>
      </c>
      <c r="O252" s="25" t="s">
        <v>41</v>
      </c>
      <c r="P252" t="s">
        <v>523</v>
      </c>
    </row>
    <row r="253" spans="1:16" ht="75">
      <c r="A253" t="s">
        <v>91</v>
      </c>
      <c r="B253" s="29" t="s">
        <v>79</v>
      </c>
      <c r="C253" t="s">
        <v>288</v>
      </c>
      <c r="D253" s="29" t="s">
        <v>81</v>
      </c>
      <c r="E253" s="29" t="s">
        <v>79</v>
      </c>
      <c r="F253" t="s">
        <v>82</v>
      </c>
      <c r="G253" t="s">
        <v>60</v>
      </c>
      <c r="H253" t="s">
        <v>521</v>
      </c>
      <c r="I253" s="33" t="s">
        <v>536</v>
      </c>
      <c r="K253" s="26">
        <v>1000000</v>
      </c>
      <c r="L253" s="26">
        <v>1000000</v>
      </c>
      <c r="M253" t="s">
        <v>86</v>
      </c>
      <c r="N253" t="s">
        <v>484</v>
      </c>
      <c r="O253" s="25" t="s">
        <v>41</v>
      </c>
      <c r="P253" t="s">
        <v>523</v>
      </c>
    </row>
    <row r="254" spans="1:16" ht="90" hidden="1">
      <c r="A254" t="s">
        <v>91</v>
      </c>
      <c r="B254" s="29" t="s">
        <v>79</v>
      </c>
      <c r="C254" t="s">
        <v>288</v>
      </c>
      <c r="D254" s="29" t="s">
        <v>81</v>
      </c>
      <c r="E254" s="29" t="s">
        <v>79</v>
      </c>
      <c r="F254" t="s">
        <v>82</v>
      </c>
      <c r="G254" t="s">
        <v>83</v>
      </c>
      <c r="H254" t="s">
        <v>521</v>
      </c>
      <c r="I254" s="33" t="s">
        <v>537</v>
      </c>
      <c r="K254" s="26">
        <v>13600000</v>
      </c>
      <c r="L254" s="26">
        <v>13600000</v>
      </c>
      <c r="M254" t="s">
        <v>86</v>
      </c>
      <c r="N254" s="25" t="s">
        <v>421</v>
      </c>
      <c r="O254" s="25" t="s">
        <v>41</v>
      </c>
      <c r="P254" t="s">
        <v>523</v>
      </c>
    </row>
    <row r="255" spans="1:16" ht="60">
      <c r="A255" t="s">
        <v>91</v>
      </c>
      <c r="B255" s="29" t="s">
        <v>79</v>
      </c>
      <c r="C255" t="s">
        <v>288</v>
      </c>
      <c r="D255" s="29" t="s">
        <v>81</v>
      </c>
      <c r="E255" s="29" t="s">
        <v>79</v>
      </c>
      <c r="F255" t="s">
        <v>82</v>
      </c>
      <c r="G255" t="s">
        <v>60</v>
      </c>
      <c r="H255" t="s">
        <v>521</v>
      </c>
      <c r="I255" s="33" t="s">
        <v>538</v>
      </c>
      <c r="K255" s="26">
        <v>3700000</v>
      </c>
      <c r="L255" s="26">
        <v>3700000</v>
      </c>
      <c r="M255" t="s">
        <v>86</v>
      </c>
      <c r="N255" s="25" t="s">
        <v>421</v>
      </c>
      <c r="O255" s="25" t="s">
        <v>41</v>
      </c>
      <c r="P255" t="s">
        <v>523</v>
      </c>
    </row>
    <row r="256" spans="1:16" ht="135" hidden="1">
      <c r="A256" t="s">
        <v>91</v>
      </c>
      <c r="B256" s="29" t="s">
        <v>79</v>
      </c>
      <c r="C256" t="s">
        <v>288</v>
      </c>
      <c r="D256" s="29" t="s">
        <v>81</v>
      </c>
      <c r="E256" s="29" t="s">
        <v>79</v>
      </c>
      <c r="F256" t="s">
        <v>82</v>
      </c>
      <c r="G256" t="s">
        <v>83</v>
      </c>
      <c r="H256" t="s">
        <v>521</v>
      </c>
      <c r="I256" s="33" t="s">
        <v>539</v>
      </c>
      <c r="K256" s="26">
        <v>42200000</v>
      </c>
      <c r="L256" s="26">
        <v>42200000</v>
      </c>
      <c r="M256" t="s">
        <v>86</v>
      </c>
      <c r="N256" s="25" t="s">
        <v>421</v>
      </c>
      <c r="O256" s="25" t="s">
        <v>41</v>
      </c>
      <c r="P256" t="s">
        <v>523</v>
      </c>
    </row>
    <row r="257" spans="1:16" ht="45" hidden="1">
      <c r="A257" t="s">
        <v>91</v>
      </c>
      <c r="B257" s="29" t="s">
        <v>79</v>
      </c>
      <c r="C257" t="s">
        <v>288</v>
      </c>
      <c r="D257" s="29" t="s">
        <v>81</v>
      </c>
      <c r="E257" s="29" t="s">
        <v>79</v>
      </c>
      <c r="F257" t="s">
        <v>82</v>
      </c>
      <c r="G257" t="s">
        <v>83</v>
      </c>
      <c r="H257" t="s">
        <v>521</v>
      </c>
      <c r="I257" s="33" t="s">
        <v>540</v>
      </c>
      <c r="K257" s="26">
        <v>39000000</v>
      </c>
      <c r="L257" s="26">
        <v>39000000</v>
      </c>
      <c r="M257" t="s">
        <v>86</v>
      </c>
      <c r="N257" s="25" t="s">
        <v>421</v>
      </c>
      <c r="O257" s="25" t="s">
        <v>41</v>
      </c>
      <c r="P257" t="s">
        <v>523</v>
      </c>
    </row>
    <row r="258" spans="1:16" ht="30" hidden="1">
      <c r="A258" t="s">
        <v>91</v>
      </c>
      <c r="B258" s="29" t="s">
        <v>79</v>
      </c>
      <c r="C258" t="s">
        <v>288</v>
      </c>
      <c r="D258" s="29" t="s">
        <v>81</v>
      </c>
      <c r="E258" s="29" t="s">
        <v>79</v>
      </c>
      <c r="F258" t="s">
        <v>82</v>
      </c>
      <c r="G258" t="s">
        <v>59</v>
      </c>
      <c r="H258" t="s">
        <v>521</v>
      </c>
      <c r="I258" s="33" t="s">
        <v>541</v>
      </c>
      <c r="K258" s="26">
        <v>3800000</v>
      </c>
      <c r="L258" s="26">
        <v>3800000</v>
      </c>
      <c r="M258" t="s">
        <v>86</v>
      </c>
      <c r="N258" s="25" t="s">
        <v>421</v>
      </c>
      <c r="O258" s="25" t="s">
        <v>41</v>
      </c>
      <c r="P258" t="s">
        <v>523</v>
      </c>
    </row>
    <row r="259" spans="1:16" ht="45" hidden="1">
      <c r="A259" t="s">
        <v>91</v>
      </c>
      <c r="B259" s="29" t="s">
        <v>79</v>
      </c>
      <c r="C259" t="s">
        <v>288</v>
      </c>
      <c r="D259" s="29" t="s">
        <v>81</v>
      </c>
      <c r="E259" s="29" t="s">
        <v>79</v>
      </c>
      <c r="F259" t="s">
        <v>82</v>
      </c>
      <c r="G259" t="s">
        <v>99</v>
      </c>
      <c r="H259" t="s">
        <v>521</v>
      </c>
      <c r="I259" s="33" t="s">
        <v>542</v>
      </c>
      <c r="K259" s="26">
        <v>100000</v>
      </c>
      <c r="L259" s="26">
        <v>100000</v>
      </c>
      <c r="M259" t="s">
        <v>86</v>
      </c>
      <c r="N259" s="25" t="s">
        <v>421</v>
      </c>
      <c r="O259" s="25" t="s">
        <v>41</v>
      </c>
      <c r="P259" t="s">
        <v>523</v>
      </c>
    </row>
    <row r="260" spans="1:16" ht="75" hidden="1">
      <c r="A260" t="s">
        <v>91</v>
      </c>
      <c r="B260" s="29" t="s">
        <v>79</v>
      </c>
      <c r="C260" t="s">
        <v>288</v>
      </c>
      <c r="D260" s="29" t="s">
        <v>81</v>
      </c>
      <c r="E260" s="29" t="s">
        <v>79</v>
      </c>
      <c r="F260" t="s">
        <v>82</v>
      </c>
      <c r="G260" t="s">
        <v>99</v>
      </c>
      <c r="H260" t="s">
        <v>521</v>
      </c>
      <c r="I260" s="33" t="s">
        <v>543</v>
      </c>
      <c r="K260" s="26">
        <v>2000000</v>
      </c>
      <c r="L260" s="26">
        <v>2000000</v>
      </c>
      <c r="M260" t="s">
        <v>86</v>
      </c>
      <c r="N260" s="25" t="s">
        <v>421</v>
      </c>
      <c r="O260" s="25" t="s">
        <v>41</v>
      </c>
      <c r="P260" t="s">
        <v>523</v>
      </c>
    </row>
    <row r="261" spans="1:16" ht="90" hidden="1">
      <c r="A261" t="s">
        <v>91</v>
      </c>
      <c r="B261" s="29" t="s">
        <v>79</v>
      </c>
      <c r="C261" t="s">
        <v>288</v>
      </c>
      <c r="D261" s="29" t="s">
        <v>81</v>
      </c>
      <c r="E261" s="29" t="s">
        <v>79</v>
      </c>
      <c r="F261" t="s">
        <v>82</v>
      </c>
      <c r="G261" t="s">
        <v>99</v>
      </c>
      <c r="H261" t="s">
        <v>521</v>
      </c>
      <c r="I261" s="33" t="s">
        <v>544</v>
      </c>
      <c r="K261" s="26">
        <v>2000000</v>
      </c>
      <c r="L261" s="26">
        <v>2000000</v>
      </c>
      <c r="M261" t="s">
        <v>86</v>
      </c>
      <c r="N261" s="25" t="s">
        <v>421</v>
      </c>
      <c r="O261" s="25" t="s">
        <v>41</v>
      </c>
      <c r="P261" t="s">
        <v>523</v>
      </c>
    </row>
    <row r="262" spans="1:16" ht="120" hidden="1">
      <c r="A262" t="s">
        <v>91</v>
      </c>
      <c r="B262" s="29" t="s">
        <v>79</v>
      </c>
      <c r="C262" t="s">
        <v>545</v>
      </c>
      <c r="D262" s="29" t="s">
        <v>81</v>
      </c>
      <c r="E262" s="29" t="s">
        <v>79</v>
      </c>
      <c r="F262" t="s">
        <v>82</v>
      </c>
      <c r="G262" t="s">
        <v>99</v>
      </c>
      <c r="H262" t="s">
        <v>521</v>
      </c>
      <c r="I262" s="33" t="s">
        <v>546</v>
      </c>
      <c r="K262" s="26">
        <v>100000</v>
      </c>
      <c r="L262" s="26">
        <v>100000</v>
      </c>
      <c r="M262" t="s">
        <v>86</v>
      </c>
      <c r="N262" t="s">
        <v>90</v>
      </c>
      <c r="O262" s="25" t="s">
        <v>41</v>
      </c>
      <c r="P262" t="s">
        <v>523</v>
      </c>
    </row>
    <row r="263" spans="1:16" hidden="1">
      <c r="A263" t="s">
        <v>91</v>
      </c>
      <c r="B263" s="29" t="s">
        <v>79</v>
      </c>
      <c r="C263" t="s">
        <v>545</v>
      </c>
      <c r="D263" s="29" t="s">
        <v>81</v>
      </c>
      <c r="E263" s="29" t="s">
        <v>79</v>
      </c>
      <c r="F263" t="s">
        <v>82</v>
      </c>
      <c r="G263" t="s">
        <v>59</v>
      </c>
      <c r="H263" t="s">
        <v>521</v>
      </c>
      <c r="I263" s="33" t="s">
        <v>547</v>
      </c>
      <c r="K263" s="26">
        <v>500000</v>
      </c>
      <c r="L263" s="26">
        <v>500000</v>
      </c>
      <c r="M263" t="s">
        <v>133</v>
      </c>
      <c r="N263" t="s">
        <v>90</v>
      </c>
      <c r="O263" s="25" t="s">
        <v>41</v>
      </c>
      <c r="P263" t="s">
        <v>523</v>
      </c>
    </row>
    <row r="264" spans="1:16" ht="30" hidden="1">
      <c r="A264" t="s">
        <v>91</v>
      </c>
      <c r="B264" s="29" t="s">
        <v>79</v>
      </c>
      <c r="C264" t="s">
        <v>545</v>
      </c>
      <c r="D264" s="29" t="s">
        <v>81</v>
      </c>
      <c r="E264" s="29" t="s">
        <v>79</v>
      </c>
      <c r="F264" t="s">
        <v>82</v>
      </c>
      <c r="G264" t="s">
        <v>99</v>
      </c>
      <c r="H264" t="s">
        <v>521</v>
      </c>
      <c r="I264" s="33" t="s">
        <v>548</v>
      </c>
      <c r="K264" s="26">
        <v>2500000</v>
      </c>
      <c r="L264" s="26">
        <v>2500000</v>
      </c>
      <c r="M264" t="s">
        <v>86</v>
      </c>
      <c r="N264" t="s">
        <v>373</v>
      </c>
      <c r="O264" s="25" t="s">
        <v>41</v>
      </c>
      <c r="P264" t="s">
        <v>523</v>
      </c>
    </row>
    <row r="265" spans="1:16" hidden="1">
      <c r="A265" t="s">
        <v>91</v>
      </c>
      <c r="B265" s="29" t="s">
        <v>79</v>
      </c>
      <c r="C265" t="s">
        <v>545</v>
      </c>
      <c r="D265" s="29" t="s">
        <v>81</v>
      </c>
      <c r="E265" s="29" t="s">
        <v>79</v>
      </c>
      <c r="F265" t="s">
        <v>82</v>
      </c>
      <c r="G265" t="s">
        <v>99</v>
      </c>
      <c r="H265" t="s">
        <v>521</v>
      </c>
      <c r="I265" s="33" t="s">
        <v>549</v>
      </c>
      <c r="K265" s="26">
        <v>2500000</v>
      </c>
      <c r="L265" s="26">
        <v>2500000</v>
      </c>
      <c r="M265" t="s">
        <v>86</v>
      </c>
      <c r="N265" t="s">
        <v>373</v>
      </c>
      <c r="O265" s="25" t="s">
        <v>41</v>
      </c>
      <c r="P265" t="s">
        <v>523</v>
      </c>
    </row>
    <row r="266" spans="1:16" hidden="1">
      <c r="A266" t="s">
        <v>91</v>
      </c>
      <c r="B266" s="29" t="s">
        <v>79</v>
      </c>
      <c r="C266" t="s">
        <v>545</v>
      </c>
      <c r="D266" s="29" t="s">
        <v>81</v>
      </c>
      <c r="E266" s="29" t="s">
        <v>79</v>
      </c>
      <c r="F266" t="s">
        <v>82</v>
      </c>
      <c r="G266" t="s">
        <v>59</v>
      </c>
      <c r="H266" t="s">
        <v>521</v>
      </c>
      <c r="I266" s="33" t="s">
        <v>243</v>
      </c>
      <c r="K266" s="26">
        <v>50000</v>
      </c>
      <c r="L266" s="26">
        <v>50000</v>
      </c>
      <c r="M266" t="s">
        <v>133</v>
      </c>
      <c r="N266" t="s">
        <v>373</v>
      </c>
      <c r="O266" s="25" t="s">
        <v>41</v>
      </c>
      <c r="P266" t="s">
        <v>523</v>
      </c>
    </row>
    <row r="267" spans="1:16" ht="30" hidden="1">
      <c r="A267" t="s">
        <v>91</v>
      </c>
      <c r="B267" s="29" t="s">
        <v>79</v>
      </c>
      <c r="C267" t="s">
        <v>545</v>
      </c>
      <c r="D267" s="29" t="s">
        <v>81</v>
      </c>
      <c r="E267" s="29" t="s">
        <v>79</v>
      </c>
      <c r="F267" t="s">
        <v>82</v>
      </c>
      <c r="G267" t="s">
        <v>99</v>
      </c>
      <c r="H267" t="s">
        <v>521</v>
      </c>
      <c r="I267" s="33" t="s">
        <v>550</v>
      </c>
      <c r="K267" s="26">
        <v>200000</v>
      </c>
      <c r="L267" s="26">
        <v>200000</v>
      </c>
      <c r="M267" t="s">
        <v>86</v>
      </c>
      <c r="N267" t="s">
        <v>373</v>
      </c>
      <c r="O267" s="25" t="s">
        <v>41</v>
      </c>
      <c r="P267" t="s">
        <v>523</v>
      </c>
    </row>
    <row r="268" spans="1:16" ht="30" hidden="1">
      <c r="A268" t="s">
        <v>91</v>
      </c>
      <c r="B268" s="29" t="s">
        <v>79</v>
      </c>
      <c r="C268" t="s">
        <v>545</v>
      </c>
      <c r="D268" s="29" t="s">
        <v>81</v>
      </c>
      <c r="E268" s="29" t="s">
        <v>79</v>
      </c>
      <c r="F268" t="s">
        <v>82</v>
      </c>
      <c r="G268" t="s">
        <v>99</v>
      </c>
      <c r="H268" t="s">
        <v>521</v>
      </c>
      <c r="I268" s="33" t="s">
        <v>551</v>
      </c>
      <c r="K268" s="26">
        <v>300000</v>
      </c>
      <c r="L268" s="26">
        <v>300000</v>
      </c>
      <c r="M268" t="s">
        <v>133</v>
      </c>
      <c r="N268" t="s">
        <v>484</v>
      </c>
      <c r="O268" s="25" t="s">
        <v>41</v>
      </c>
      <c r="P268" t="s">
        <v>523</v>
      </c>
    </row>
    <row r="269" spans="1:16" ht="45" hidden="1">
      <c r="A269" t="s">
        <v>91</v>
      </c>
      <c r="B269" s="29" t="s">
        <v>79</v>
      </c>
      <c r="C269" t="s">
        <v>545</v>
      </c>
      <c r="D269" s="29" t="s">
        <v>81</v>
      </c>
      <c r="E269" s="29" t="s">
        <v>79</v>
      </c>
      <c r="F269" t="s">
        <v>82</v>
      </c>
      <c r="G269" t="s">
        <v>99</v>
      </c>
      <c r="H269" t="s">
        <v>521</v>
      </c>
      <c r="I269" s="33" t="s">
        <v>552</v>
      </c>
      <c r="K269" s="26">
        <v>80000</v>
      </c>
      <c r="L269" s="26">
        <v>80000</v>
      </c>
      <c r="M269" t="s">
        <v>86</v>
      </c>
      <c r="N269" s="25" t="s">
        <v>421</v>
      </c>
      <c r="O269" s="25" t="s">
        <v>41</v>
      </c>
      <c r="P269" t="s">
        <v>523</v>
      </c>
    </row>
    <row r="270" spans="1:16" hidden="1">
      <c r="A270" t="s">
        <v>91</v>
      </c>
      <c r="B270" s="29" t="s">
        <v>79</v>
      </c>
      <c r="C270" t="s">
        <v>545</v>
      </c>
      <c r="D270" s="29" t="s">
        <v>81</v>
      </c>
      <c r="E270" s="29" t="s">
        <v>79</v>
      </c>
      <c r="F270" t="s">
        <v>82</v>
      </c>
      <c r="G270" t="s">
        <v>99</v>
      </c>
      <c r="H270" t="s">
        <v>521</v>
      </c>
      <c r="I270" s="33" t="s">
        <v>553</v>
      </c>
      <c r="K270" s="26">
        <v>250000</v>
      </c>
      <c r="L270" s="26">
        <v>250000</v>
      </c>
      <c r="M270" t="s">
        <v>86</v>
      </c>
      <c r="N270" s="25" t="s">
        <v>421</v>
      </c>
      <c r="O270" s="25" t="s">
        <v>41</v>
      </c>
      <c r="P270" t="s">
        <v>523</v>
      </c>
    </row>
    <row r="271" spans="1:16" ht="60" hidden="1">
      <c r="A271" t="s">
        <v>91</v>
      </c>
      <c r="B271" s="29" t="s">
        <v>79</v>
      </c>
      <c r="C271" t="s">
        <v>545</v>
      </c>
      <c r="D271" s="29" t="s">
        <v>81</v>
      </c>
      <c r="E271" s="29" t="s">
        <v>79</v>
      </c>
      <c r="F271" t="s">
        <v>82</v>
      </c>
      <c r="G271" t="s">
        <v>99</v>
      </c>
      <c r="H271" t="s">
        <v>521</v>
      </c>
      <c r="I271" s="33" t="s">
        <v>554</v>
      </c>
      <c r="K271" s="26">
        <v>80000</v>
      </c>
      <c r="L271" s="26">
        <v>80000</v>
      </c>
      <c r="M271" t="s">
        <v>86</v>
      </c>
      <c r="N271" s="25" t="s">
        <v>421</v>
      </c>
      <c r="O271" s="25" t="s">
        <v>41</v>
      </c>
      <c r="P271" t="s">
        <v>523</v>
      </c>
    </row>
    <row r="272" spans="1:16" ht="30" hidden="1">
      <c r="A272" t="s">
        <v>91</v>
      </c>
      <c r="B272" s="29" t="s">
        <v>79</v>
      </c>
      <c r="C272" t="s">
        <v>545</v>
      </c>
      <c r="D272" s="29" t="s">
        <v>81</v>
      </c>
      <c r="E272" s="29" t="s">
        <v>79</v>
      </c>
      <c r="F272" t="s">
        <v>82</v>
      </c>
      <c r="G272" t="s">
        <v>99</v>
      </c>
      <c r="H272" t="s">
        <v>521</v>
      </c>
      <c r="I272" s="33" t="s">
        <v>555</v>
      </c>
      <c r="K272" s="26">
        <v>50000</v>
      </c>
      <c r="L272" s="26">
        <v>50000</v>
      </c>
      <c r="M272" t="s">
        <v>86</v>
      </c>
      <c r="N272" s="25" t="s">
        <v>421</v>
      </c>
      <c r="O272" s="25" t="s">
        <v>41</v>
      </c>
      <c r="P272" t="s">
        <v>523</v>
      </c>
    </row>
    <row r="273" spans="1:16" ht="60" hidden="1">
      <c r="A273" t="s">
        <v>91</v>
      </c>
      <c r="B273" s="29" t="s">
        <v>79</v>
      </c>
      <c r="C273" t="s">
        <v>545</v>
      </c>
      <c r="D273" s="29" t="s">
        <v>81</v>
      </c>
      <c r="E273" s="29" t="s">
        <v>79</v>
      </c>
      <c r="F273" t="s">
        <v>82</v>
      </c>
      <c r="G273" t="s">
        <v>99</v>
      </c>
      <c r="H273" t="s">
        <v>521</v>
      </c>
      <c r="I273" s="33" t="s">
        <v>556</v>
      </c>
      <c r="K273" s="26">
        <v>80000</v>
      </c>
      <c r="L273" s="26">
        <v>80000</v>
      </c>
      <c r="M273" t="s">
        <v>86</v>
      </c>
      <c r="N273" s="25" t="s">
        <v>421</v>
      </c>
      <c r="O273" s="25" t="s">
        <v>41</v>
      </c>
      <c r="P273" t="s">
        <v>523</v>
      </c>
    </row>
    <row r="274" spans="1:16" ht="60" hidden="1">
      <c r="A274" t="s">
        <v>91</v>
      </c>
      <c r="B274" s="29" t="s">
        <v>79</v>
      </c>
      <c r="C274" t="s">
        <v>545</v>
      </c>
      <c r="D274" s="29" t="s">
        <v>81</v>
      </c>
      <c r="E274" s="29" t="s">
        <v>79</v>
      </c>
      <c r="F274" t="s">
        <v>82</v>
      </c>
      <c r="G274" t="s">
        <v>99</v>
      </c>
      <c r="H274" t="s">
        <v>521</v>
      </c>
      <c r="I274" s="33" t="s">
        <v>557</v>
      </c>
      <c r="K274" s="26">
        <v>80000</v>
      </c>
      <c r="L274" s="26">
        <v>80000</v>
      </c>
      <c r="M274" t="s">
        <v>86</v>
      </c>
      <c r="N274" s="25" t="s">
        <v>421</v>
      </c>
      <c r="O274" s="25" t="s">
        <v>41</v>
      </c>
      <c r="P274" t="s">
        <v>523</v>
      </c>
    </row>
    <row r="275" spans="1:16" s="25" customFormat="1" hidden="1">
      <c r="A275" s="49" t="s">
        <v>205</v>
      </c>
      <c r="B275" t="s">
        <v>79</v>
      </c>
      <c r="C275" t="s">
        <v>558</v>
      </c>
      <c r="D275" s="25" t="s">
        <v>559</v>
      </c>
      <c r="E275" t="s">
        <v>79</v>
      </c>
      <c r="F275" s="49" t="s">
        <v>151</v>
      </c>
      <c r="G275" s="49" t="s">
        <v>59</v>
      </c>
      <c r="H275" s="49" t="s">
        <v>560</v>
      </c>
      <c r="I275" s="49" t="s">
        <v>561</v>
      </c>
      <c r="K275" s="53">
        <v>6900000</v>
      </c>
      <c r="L275" s="53">
        <v>6900000</v>
      </c>
      <c r="M275" s="49" t="s">
        <v>562</v>
      </c>
      <c r="N275" s="49" t="s">
        <v>96</v>
      </c>
      <c r="O275" s="25" t="s">
        <v>45</v>
      </c>
      <c r="P275" s="49" t="s">
        <v>563</v>
      </c>
    </row>
    <row r="276" spans="1:16" s="25" customFormat="1" hidden="1">
      <c r="A276" s="49" t="s">
        <v>121</v>
      </c>
      <c r="B276" t="s">
        <v>79</v>
      </c>
      <c r="C276" t="s">
        <v>564</v>
      </c>
      <c r="D276" s="25" t="s">
        <v>559</v>
      </c>
      <c r="E276" t="s">
        <v>79</v>
      </c>
      <c r="F276" s="41" t="s">
        <v>565</v>
      </c>
      <c r="G276" s="49" t="s">
        <v>59</v>
      </c>
      <c r="H276" s="49" t="s">
        <v>566</v>
      </c>
      <c r="I276" s="49" t="s">
        <v>567</v>
      </c>
      <c r="K276" s="53">
        <v>150000</v>
      </c>
      <c r="L276" s="53">
        <v>150000</v>
      </c>
      <c r="M276" s="49" t="s">
        <v>568</v>
      </c>
      <c r="N276" s="49" t="s">
        <v>87</v>
      </c>
      <c r="O276" s="25" t="s">
        <v>79</v>
      </c>
      <c r="P276" s="49" t="s">
        <v>569</v>
      </c>
    </row>
    <row r="277" spans="1:16" s="25" customFormat="1" hidden="1">
      <c r="A277" s="49" t="s">
        <v>121</v>
      </c>
      <c r="B277" t="s">
        <v>79</v>
      </c>
      <c r="C277" t="s">
        <v>564</v>
      </c>
      <c r="D277" s="25" t="s">
        <v>559</v>
      </c>
      <c r="E277" t="s">
        <v>79</v>
      </c>
      <c r="F277" s="41" t="s">
        <v>565</v>
      </c>
      <c r="G277" s="49" t="s">
        <v>58</v>
      </c>
      <c r="H277" s="49" t="s">
        <v>566</v>
      </c>
      <c r="I277" s="49" t="s">
        <v>570</v>
      </c>
      <c r="K277" s="53">
        <v>100000</v>
      </c>
      <c r="L277" s="53">
        <v>100000</v>
      </c>
      <c r="M277" s="49" t="s">
        <v>562</v>
      </c>
      <c r="N277" s="49" t="s">
        <v>87</v>
      </c>
      <c r="O277" s="25" t="s">
        <v>79</v>
      </c>
      <c r="P277" s="49" t="s">
        <v>569</v>
      </c>
    </row>
    <row r="278" spans="1:16" s="25" customFormat="1" hidden="1">
      <c r="A278" s="49" t="s">
        <v>121</v>
      </c>
      <c r="B278" t="s">
        <v>79</v>
      </c>
      <c r="C278" t="s">
        <v>564</v>
      </c>
      <c r="D278" s="25" t="s">
        <v>559</v>
      </c>
      <c r="E278" t="s">
        <v>79</v>
      </c>
      <c r="F278" s="41" t="s">
        <v>565</v>
      </c>
      <c r="G278" s="49" t="s">
        <v>58</v>
      </c>
      <c r="H278" s="49" t="s">
        <v>566</v>
      </c>
      <c r="I278" s="49" t="s">
        <v>571</v>
      </c>
      <c r="K278" s="53">
        <v>280000</v>
      </c>
      <c r="L278" s="53">
        <v>280000</v>
      </c>
      <c r="M278" s="49" t="s">
        <v>562</v>
      </c>
      <c r="N278" s="49" t="s">
        <v>87</v>
      </c>
      <c r="O278" s="25" t="s">
        <v>79</v>
      </c>
      <c r="P278" s="49" t="s">
        <v>569</v>
      </c>
    </row>
    <row r="279" spans="1:16" s="25" customFormat="1" hidden="1">
      <c r="A279" s="49" t="s">
        <v>121</v>
      </c>
      <c r="B279" t="s">
        <v>79</v>
      </c>
      <c r="C279" t="s">
        <v>564</v>
      </c>
      <c r="D279" s="25" t="s">
        <v>559</v>
      </c>
      <c r="E279" t="s">
        <v>79</v>
      </c>
      <c r="F279" s="41" t="s">
        <v>565</v>
      </c>
      <c r="G279" s="49" t="s">
        <v>59</v>
      </c>
      <c r="H279" s="49" t="s">
        <v>566</v>
      </c>
      <c r="I279" s="49" t="s">
        <v>572</v>
      </c>
      <c r="K279" s="53">
        <v>90000</v>
      </c>
      <c r="L279" s="53">
        <v>90000</v>
      </c>
      <c r="M279" s="49" t="s">
        <v>568</v>
      </c>
      <c r="N279" s="49" t="s">
        <v>96</v>
      </c>
      <c r="O279" s="25" t="s">
        <v>79</v>
      </c>
      <c r="P279" s="49" t="s">
        <v>569</v>
      </c>
    </row>
    <row r="280" spans="1:16" hidden="1">
      <c r="A280" s="49" t="s">
        <v>91</v>
      </c>
      <c r="B280" t="s">
        <v>79</v>
      </c>
      <c r="C280" t="s">
        <v>573</v>
      </c>
      <c r="D280" s="25" t="s">
        <v>559</v>
      </c>
      <c r="E280" t="s">
        <v>79</v>
      </c>
      <c r="F280" s="41" t="s">
        <v>574</v>
      </c>
      <c r="G280" s="49" t="s">
        <v>58</v>
      </c>
      <c r="H280" s="49" t="s">
        <v>575</v>
      </c>
      <c r="I280" s="49" t="s">
        <v>576</v>
      </c>
      <c r="K280" s="53">
        <v>3500000</v>
      </c>
      <c r="L280" s="53">
        <v>3500000</v>
      </c>
      <c r="M280" s="49" t="s">
        <v>562</v>
      </c>
      <c r="N280" s="49" t="s">
        <v>87</v>
      </c>
      <c r="O280" s="25" t="s">
        <v>43</v>
      </c>
      <c r="P280" s="49" t="s">
        <v>577</v>
      </c>
    </row>
    <row r="281" spans="1:16" hidden="1">
      <c r="A281" s="49" t="s">
        <v>91</v>
      </c>
      <c r="B281" t="s">
        <v>79</v>
      </c>
      <c r="C281" t="s">
        <v>573</v>
      </c>
      <c r="D281" s="25" t="s">
        <v>559</v>
      </c>
      <c r="E281" t="s">
        <v>79</v>
      </c>
      <c r="F281" s="41" t="s">
        <v>574</v>
      </c>
      <c r="G281" s="49" t="s">
        <v>58</v>
      </c>
      <c r="H281" s="49" t="s">
        <v>575</v>
      </c>
      <c r="I281" s="49" t="s">
        <v>578</v>
      </c>
      <c r="K281" s="53">
        <v>1500000</v>
      </c>
      <c r="L281" s="53">
        <v>1500000</v>
      </c>
      <c r="M281" s="49" t="s">
        <v>562</v>
      </c>
      <c r="N281" s="49" t="s">
        <v>87</v>
      </c>
      <c r="O281" s="25" t="s">
        <v>43</v>
      </c>
      <c r="P281" s="49" t="s">
        <v>577</v>
      </c>
    </row>
    <row r="282" spans="1:16" hidden="1">
      <c r="A282" s="49" t="s">
        <v>91</v>
      </c>
      <c r="B282" t="s">
        <v>79</v>
      </c>
      <c r="C282" t="s">
        <v>573</v>
      </c>
      <c r="D282" s="25" t="s">
        <v>559</v>
      </c>
      <c r="E282" t="s">
        <v>79</v>
      </c>
      <c r="F282" s="41" t="s">
        <v>574</v>
      </c>
      <c r="G282" s="49" t="s">
        <v>58</v>
      </c>
      <c r="H282" s="49" t="s">
        <v>575</v>
      </c>
      <c r="I282" s="49" t="s">
        <v>579</v>
      </c>
      <c r="K282" s="53">
        <v>3950000</v>
      </c>
      <c r="L282" s="53">
        <v>3950000</v>
      </c>
      <c r="M282" s="49" t="s">
        <v>562</v>
      </c>
      <c r="N282" s="49" t="s">
        <v>87</v>
      </c>
      <c r="O282" s="25" t="s">
        <v>43</v>
      </c>
      <c r="P282" s="49" t="s">
        <v>577</v>
      </c>
    </row>
    <row r="283" spans="1:16" hidden="1">
      <c r="A283" s="49" t="s">
        <v>91</v>
      </c>
      <c r="B283" t="s">
        <v>79</v>
      </c>
      <c r="C283" t="s">
        <v>573</v>
      </c>
      <c r="D283" s="25" t="s">
        <v>559</v>
      </c>
      <c r="E283" t="s">
        <v>79</v>
      </c>
      <c r="F283" s="41" t="s">
        <v>574</v>
      </c>
      <c r="G283" s="49" t="s">
        <v>58</v>
      </c>
      <c r="H283" s="49" t="s">
        <v>575</v>
      </c>
      <c r="I283" s="49" t="s">
        <v>580</v>
      </c>
      <c r="K283" s="53">
        <v>1000000</v>
      </c>
      <c r="L283" s="53">
        <v>1000000</v>
      </c>
      <c r="M283" s="49" t="s">
        <v>562</v>
      </c>
      <c r="N283" s="49" t="s">
        <v>87</v>
      </c>
      <c r="O283" s="25" t="s">
        <v>43</v>
      </c>
      <c r="P283" s="49" t="s">
        <v>577</v>
      </c>
    </row>
    <row r="284" spans="1:16" hidden="1">
      <c r="A284" s="49" t="s">
        <v>121</v>
      </c>
      <c r="B284" t="s">
        <v>79</v>
      </c>
      <c r="C284" t="s">
        <v>581</v>
      </c>
      <c r="D284" s="25" t="s">
        <v>559</v>
      </c>
      <c r="E284" t="s">
        <v>79</v>
      </c>
      <c r="F284" s="41" t="s">
        <v>574</v>
      </c>
      <c r="G284" s="49" t="s">
        <v>58</v>
      </c>
      <c r="H284" s="49" t="s">
        <v>582</v>
      </c>
      <c r="I284" s="49" t="s">
        <v>583</v>
      </c>
      <c r="K284" s="53">
        <v>55000</v>
      </c>
      <c r="L284" s="53">
        <v>55000</v>
      </c>
      <c r="M284" s="49" t="s">
        <v>562</v>
      </c>
      <c r="N284" s="49" t="s">
        <v>87</v>
      </c>
      <c r="O284" s="25" t="s">
        <v>79</v>
      </c>
      <c r="P284" s="49" t="s">
        <v>584</v>
      </c>
    </row>
    <row r="285" spans="1:16" hidden="1">
      <c r="A285" s="49" t="s">
        <v>121</v>
      </c>
      <c r="B285" t="s">
        <v>79</v>
      </c>
      <c r="C285" t="s">
        <v>581</v>
      </c>
      <c r="D285" s="25" t="s">
        <v>559</v>
      </c>
      <c r="E285" t="s">
        <v>79</v>
      </c>
      <c r="F285" s="49" t="s">
        <v>585</v>
      </c>
      <c r="G285" s="49" t="s">
        <v>59</v>
      </c>
      <c r="H285" s="49" t="s">
        <v>582</v>
      </c>
      <c r="I285" s="49" t="s">
        <v>586</v>
      </c>
      <c r="K285" s="53">
        <v>75000</v>
      </c>
      <c r="L285" s="53">
        <v>75000</v>
      </c>
      <c r="M285" s="49" t="s">
        <v>568</v>
      </c>
      <c r="N285" s="49" t="s">
        <v>87</v>
      </c>
      <c r="O285" s="25" t="s">
        <v>79</v>
      </c>
      <c r="P285" s="49" t="s">
        <v>584</v>
      </c>
    </row>
    <row r="286" spans="1:16" hidden="1">
      <c r="A286" s="49" t="s">
        <v>121</v>
      </c>
      <c r="B286" t="s">
        <v>79</v>
      </c>
      <c r="C286" t="s">
        <v>581</v>
      </c>
      <c r="D286" s="25" t="s">
        <v>559</v>
      </c>
      <c r="E286" t="s">
        <v>79</v>
      </c>
      <c r="F286" s="49" t="s">
        <v>587</v>
      </c>
      <c r="G286" s="49" t="s">
        <v>58</v>
      </c>
      <c r="H286" s="49" t="s">
        <v>582</v>
      </c>
      <c r="I286" s="49" t="s">
        <v>588</v>
      </c>
      <c r="K286" s="53">
        <v>155000</v>
      </c>
      <c r="L286" s="53">
        <v>155000</v>
      </c>
      <c r="M286" s="49" t="s">
        <v>562</v>
      </c>
      <c r="N286" s="49" t="s">
        <v>87</v>
      </c>
      <c r="O286" s="25" t="s">
        <v>79</v>
      </c>
      <c r="P286" s="49" t="s">
        <v>584</v>
      </c>
    </row>
    <row r="287" spans="1:16" hidden="1">
      <c r="A287" s="49" t="s">
        <v>121</v>
      </c>
      <c r="B287" t="s">
        <v>79</v>
      </c>
      <c r="C287" t="s">
        <v>581</v>
      </c>
      <c r="D287" s="25" t="s">
        <v>559</v>
      </c>
      <c r="E287" t="s">
        <v>79</v>
      </c>
      <c r="F287" s="49" t="s">
        <v>587</v>
      </c>
      <c r="G287" s="49" t="s">
        <v>58</v>
      </c>
      <c r="H287" s="49" t="s">
        <v>582</v>
      </c>
      <c r="I287" s="49" t="s">
        <v>589</v>
      </c>
      <c r="K287" s="53">
        <v>86000</v>
      </c>
      <c r="L287" s="53">
        <v>86000</v>
      </c>
      <c r="M287" s="49" t="s">
        <v>562</v>
      </c>
      <c r="N287" s="49" t="s">
        <v>87</v>
      </c>
      <c r="O287" s="25" t="s">
        <v>79</v>
      </c>
      <c r="P287" s="49" t="s">
        <v>584</v>
      </c>
    </row>
    <row r="288" spans="1:16" hidden="1">
      <c r="A288" s="49" t="s">
        <v>121</v>
      </c>
      <c r="B288" t="s">
        <v>79</v>
      </c>
      <c r="C288" t="s">
        <v>581</v>
      </c>
      <c r="D288" s="25" t="s">
        <v>559</v>
      </c>
      <c r="E288" t="s">
        <v>79</v>
      </c>
      <c r="F288" s="49" t="s">
        <v>587</v>
      </c>
      <c r="G288" s="49" t="s">
        <v>58</v>
      </c>
      <c r="H288" s="49" t="s">
        <v>582</v>
      </c>
      <c r="I288" s="49" t="s">
        <v>590</v>
      </c>
      <c r="K288" s="53">
        <v>137000</v>
      </c>
      <c r="L288" s="53">
        <v>137000</v>
      </c>
      <c r="M288" s="49" t="s">
        <v>562</v>
      </c>
      <c r="N288" s="49" t="s">
        <v>87</v>
      </c>
      <c r="O288" s="25" t="s">
        <v>79</v>
      </c>
      <c r="P288" s="49" t="s">
        <v>584</v>
      </c>
    </row>
    <row r="289" spans="1:16" hidden="1">
      <c r="A289" s="49" t="s">
        <v>121</v>
      </c>
      <c r="B289" t="s">
        <v>79</v>
      </c>
      <c r="C289" t="s">
        <v>581</v>
      </c>
      <c r="D289" s="25" t="s">
        <v>559</v>
      </c>
      <c r="E289" t="s">
        <v>79</v>
      </c>
      <c r="F289" s="49" t="s">
        <v>587</v>
      </c>
      <c r="G289" s="49" t="s">
        <v>58</v>
      </c>
      <c r="H289" s="49" t="s">
        <v>582</v>
      </c>
      <c r="I289" s="49" t="s">
        <v>591</v>
      </c>
      <c r="K289" s="53">
        <v>100000</v>
      </c>
      <c r="L289" s="53">
        <v>100000</v>
      </c>
      <c r="M289" s="49" t="s">
        <v>562</v>
      </c>
      <c r="N289" s="49" t="s">
        <v>87</v>
      </c>
      <c r="O289" s="25" t="s">
        <v>79</v>
      </c>
      <c r="P289" s="49" t="s">
        <v>584</v>
      </c>
    </row>
    <row r="290" spans="1:16" hidden="1">
      <c r="A290" s="49" t="s">
        <v>121</v>
      </c>
      <c r="B290" t="s">
        <v>79</v>
      </c>
      <c r="C290" t="s">
        <v>581</v>
      </c>
      <c r="D290" s="25" t="s">
        <v>559</v>
      </c>
      <c r="E290" t="s">
        <v>79</v>
      </c>
      <c r="F290" s="49" t="s">
        <v>587</v>
      </c>
      <c r="G290" s="49" t="s">
        <v>58</v>
      </c>
      <c r="H290" s="49" t="s">
        <v>582</v>
      </c>
      <c r="I290" s="49" t="s">
        <v>592</v>
      </c>
      <c r="K290" s="53">
        <v>62000</v>
      </c>
      <c r="L290" s="53">
        <v>62000</v>
      </c>
      <c r="M290" s="49" t="s">
        <v>562</v>
      </c>
      <c r="N290" s="49" t="s">
        <v>87</v>
      </c>
      <c r="O290" s="25" t="s">
        <v>79</v>
      </c>
      <c r="P290" s="49" t="s">
        <v>584</v>
      </c>
    </row>
    <row r="291" spans="1:16" hidden="1">
      <c r="A291" s="49" t="s">
        <v>121</v>
      </c>
      <c r="B291" t="s">
        <v>79</v>
      </c>
      <c r="C291" t="s">
        <v>581</v>
      </c>
      <c r="D291" s="25" t="s">
        <v>559</v>
      </c>
      <c r="E291" t="s">
        <v>79</v>
      </c>
      <c r="F291" s="49" t="s">
        <v>587</v>
      </c>
      <c r="G291" s="49" t="s">
        <v>59</v>
      </c>
      <c r="H291" s="49" t="s">
        <v>582</v>
      </c>
      <c r="I291" s="49" t="s">
        <v>593</v>
      </c>
      <c r="K291" s="53">
        <v>187000</v>
      </c>
      <c r="L291" s="53">
        <v>187000</v>
      </c>
      <c r="M291" s="49" t="s">
        <v>568</v>
      </c>
      <c r="N291" s="49" t="s">
        <v>87</v>
      </c>
      <c r="O291" s="25" t="s">
        <v>79</v>
      </c>
      <c r="P291" s="49" t="s">
        <v>584</v>
      </c>
    </row>
    <row r="292" spans="1:16" hidden="1">
      <c r="A292" s="49" t="s">
        <v>121</v>
      </c>
      <c r="B292" t="s">
        <v>79</v>
      </c>
      <c r="C292" t="s">
        <v>581</v>
      </c>
      <c r="D292" s="25" t="s">
        <v>559</v>
      </c>
      <c r="E292" t="s">
        <v>79</v>
      </c>
      <c r="F292" s="49" t="s">
        <v>587</v>
      </c>
      <c r="G292" s="49" t="s">
        <v>58</v>
      </c>
      <c r="H292" s="49" t="s">
        <v>582</v>
      </c>
      <c r="I292" s="49" t="s">
        <v>594</v>
      </c>
      <c r="K292" s="53">
        <v>75000</v>
      </c>
      <c r="L292" s="53">
        <v>75000</v>
      </c>
      <c r="M292" s="49" t="s">
        <v>562</v>
      </c>
      <c r="N292" s="49" t="s">
        <v>87</v>
      </c>
      <c r="O292" s="25" t="s">
        <v>79</v>
      </c>
      <c r="P292" s="49" t="s">
        <v>584</v>
      </c>
    </row>
    <row r="293" spans="1:16" hidden="1">
      <c r="A293" s="49" t="s">
        <v>121</v>
      </c>
      <c r="B293" t="s">
        <v>79</v>
      </c>
      <c r="C293" t="s">
        <v>581</v>
      </c>
      <c r="D293" s="25" t="s">
        <v>559</v>
      </c>
      <c r="E293" t="s">
        <v>79</v>
      </c>
      <c r="F293" s="49" t="s">
        <v>587</v>
      </c>
      <c r="G293" s="49" t="s">
        <v>58</v>
      </c>
      <c r="H293" s="49" t="s">
        <v>582</v>
      </c>
      <c r="I293" s="49" t="s">
        <v>595</v>
      </c>
      <c r="K293" s="53">
        <v>230000</v>
      </c>
      <c r="L293" s="53">
        <v>230000</v>
      </c>
      <c r="M293" s="49" t="s">
        <v>562</v>
      </c>
      <c r="N293" s="49" t="s">
        <v>87</v>
      </c>
      <c r="O293" s="25" t="s">
        <v>79</v>
      </c>
      <c r="P293" s="49" t="s">
        <v>584</v>
      </c>
    </row>
    <row r="294" spans="1:16" hidden="1">
      <c r="A294" s="49" t="s">
        <v>121</v>
      </c>
      <c r="B294" t="s">
        <v>79</v>
      </c>
      <c r="C294" t="s">
        <v>581</v>
      </c>
      <c r="D294" s="25" t="s">
        <v>559</v>
      </c>
      <c r="E294" t="s">
        <v>79</v>
      </c>
      <c r="F294" s="41" t="s">
        <v>574</v>
      </c>
      <c r="G294" s="49" t="s">
        <v>59</v>
      </c>
      <c r="H294" s="49" t="s">
        <v>582</v>
      </c>
      <c r="I294" s="49" t="s">
        <v>596</v>
      </c>
      <c r="K294" s="53">
        <v>15000</v>
      </c>
      <c r="L294" s="53">
        <v>15000</v>
      </c>
      <c r="M294" s="49" t="s">
        <v>568</v>
      </c>
      <c r="N294" s="49" t="s">
        <v>87</v>
      </c>
      <c r="O294" s="25" t="s">
        <v>79</v>
      </c>
      <c r="P294" s="49" t="s">
        <v>584</v>
      </c>
    </row>
    <row r="295" spans="1:16" hidden="1">
      <c r="A295" s="49" t="s">
        <v>121</v>
      </c>
      <c r="B295" t="s">
        <v>79</v>
      </c>
      <c r="C295" t="s">
        <v>581</v>
      </c>
      <c r="D295" s="25" t="s">
        <v>559</v>
      </c>
      <c r="E295" t="s">
        <v>79</v>
      </c>
      <c r="F295" s="49" t="s">
        <v>587</v>
      </c>
      <c r="G295" s="49" t="s">
        <v>58</v>
      </c>
      <c r="H295" s="49" t="s">
        <v>582</v>
      </c>
      <c r="I295" s="49" t="s">
        <v>597</v>
      </c>
      <c r="K295" s="53">
        <v>80000</v>
      </c>
      <c r="L295" s="53">
        <v>80000</v>
      </c>
      <c r="M295" s="49" t="s">
        <v>562</v>
      </c>
      <c r="N295" s="49" t="s">
        <v>87</v>
      </c>
      <c r="O295" s="25" t="s">
        <v>79</v>
      </c>
      <c r="P295" s="49" t="s">
        <v>584</v>
      </c>
    </row>
    <row r="296" spans="1:16" hidden="1">
      <c r="A296" s="49" t="s">
        <v>121</v>
      </c>
      <c r="B296" t="s">
        <v>79</v>
      </c>
      <c r="C296" t="s">
        <v>581</v>
      </c>
      <c r="D296" s="25" t="s">
        <v>559</v>
      </c>
      <c r="E296" t="s">
        <v>79</v>
      </c>
      <c r="F296" s="49" t="s">
        <v>587</v>
      </c>
      <c r="G296" s="49" t="s">
        <v>58</v>
      </c>
      <c r="H296" s="49" t="s">
        <v>582</v>
      </c>
      <c r="I296" s="49" t="s">
        <v>598</v>
      </c>
      <c r="K296" s="53">
        <v>67000</v>
      </c>
      <c r="L296" s="53">
        <v>67000</v>
      </c>
      <c r="M296" s="49" t="s">
        <v>562</v>
      </c>
      <c r="N296" s="49" t="s">
        <v>87</v>
      </c>
      <c r="O296" s="25" t="s">
        <v>79</v>
      </c>
      <c r="P296" s="49" t="s">
        <v>584</v>
      </c>
    </row>
    <row r="297" spans="1:16" hidden="1">
      <c r="A297" s="49" t="s">
        <v>121</v>
      </c>
      <c r="B297" t="s">
        <v>79</v>
      </c>
      <c r="C297" t="s">
        <v>581</v>
      </c>
      <c r="D297" s="25" t="s">
        <v>559</v>
      </c>
      <c r="E297" t="s">
        <v>79</v>
      </c>
      <c r="F297" s="49" t="s">
        <v>587</v>
      </c>
      <c r="G297" s="49" t="s">
        <v>58</v>
      </c>
      <c r="H297" s="49" t="s">
        <v>582</v>
      </c>
      <c r="I297" s="49" t="s">
        <v>599</v>
      </c>
      <c r="K297" s="53">
        <v>80000</v>
      </c>
      <c r="L297" s="53">
        <v>80000</v>
      </c>
      <c r="M297" s="49" t="s">
        <v>562</v>
      </c>
      <c r="N297" s="49" t="s">
        <v>87</v>
      </c>
      <c r="O297" s="25" t="s">
        <v>79</v>
      </c>
      <c r="P297" s="49" t="s">
        <v>584</v>
      </c>
    </row>
    <row r="298" spans="1:16" hidden="1">
      <c r="A298" s="49" t="s">
        <v>121</v>
      </c>
      <c r="B298" t="s">
        <v>79</v>
      </c>
      <c r="C298" t="s">
        <v>581</v>
      </c>
      <c r="D298" s="25" t="s">
        <v>559</v>
      </c>
      <c r="E298" t="s">
        <v>79</v>
      </c>
      <c r="F298" s="49" t="s">
        <v>587</v>
      </c>
      <c r="G298" s="49" t="s">
        <v>58</v>
      </c>
      <c r="H298" s="49" t="s">
        <v>582</v>
      </c>
      <c r="I298" s="49" t="s">
        <v>600</v>
      </c>
      <c r="K298" s="53">
        <v>80000</v>
      </c>
      <c r="L298" s="53">
        <v>80000</v>
      </c>
      <c r="M298" s="49" t="s">
        <v>562</v>
      </c>
      <c r="N298" s="49" t="s">
        <v>87</v>
      </c>
      <c r="O298" s="25" t="s">
        <v>79</v>
      </c>
      <c r="P298" s="49" t="s">
        <v>584</v>
      </c>
    </row>
    <row r="299" spans="1:16" hidden="1">
      <c r="A299" s="49" t="s">
        <v>121</v>
      </c>
      <c r="B299" t="s">
        <v>79</v>
      </c>
      <c r="C299" t="s">
        <v>581</v>
      </c>
      <c r="D299" s="25" t="s">
        <v>559</v>
      </c>
      <c r="E299" t="s">
        <v>79</v>
      </c>
      <c r="F299" s="49" t="s">
        <v>587</v>
      </c>
      <c r="G299" s="49" t="s">
        <v>58</v>
      </c>
      <c r="H299" s="49" t="s">
        <v>582</v>
      </c>
      <c r="I299" s="49" t="s">
        <v>601</v>
      </c>
      <c r="K299" s="53">
        <v>80000</v>
      </c>
      <c r="L299" s="53">
        <v>80000</v>
      </c>
      <c r="M299" s="49" t="s">
        <v>562</v>
      </c>
      <c r="N299" s="49" t="s">
        <v>87</v>
      </c>
      <c r="O299" s="25" t="s">
        <v>79</v>
      </c>
      <c r="P299" s="49" t="s">
        <v>584</v>
      </c>
    </row>
    <row r="300" spans="1:16" hidden="1">
      <c r="A300" s="49" t="s">
        <v>121</v>
      </c>
      <c r="B300" t="s">
        <v>79</v>
      </c>
      <c r="C300" t="s">
        <v>581</v>
      </c>
      <c r="D300" s="25" t="s">
        <v>559</v>
      </c>
      <c r="E300" t="s">
        <v>79</v>
      </c>
      <c r="F300" s="49" t="s">
        <v>602</v>
      </c>
      <c r="G300" s="49" t="s">
        <v>59</v>
      </c>
      <c r="H300" s="49" t="s">
        <v>582</v>
      </c>
      <c r="I300" s="49" t="s">
        <v>603</v>
      </c>
      <c r="K300" s="53">
        <v>70000</v>
      </c>
      <c r="L300" s="53">
        <v>70000</v>
      </c>
      <c r="M300" s="49" t="s">
        <v>568</v>
      </c>
      <c r="N300" s="49" t="s">
        <v>87</v>
      </c>
      <c r="O300" s="25" t="s">
        <v>79</v>
      </c>
      <c r="P300" s="49" t="s">
        <v>584</v>
      </c>
    </row>
    <row r="301" spans="1:16" hidden="1">
      <c r="A301" s="49" t="s">
        <v>121</v>
      </c>
      <c r="B301" t="s">
        <v>79</v>
      </c>
      <c r="C301" t="s">
        <v>581</v>
      </c>
      <c r="D301" s="25" t="s">
        <v>559</v>
      </c>
      <c r="E301" t="s">
        <v>79</v>
      </c>
      <c r="F301" s="49" t="s">
        <v>587</v>
      </c>
      <c r="G301" s="49" t="s">
        <v>58</v>
      </c>
      <c r="H301" s="49" t="s">
        <v>582</v>
      </c>
      <c r="I301" s="49" t="s">
        <v>604</v>
      </c>
      <c r="K301" s="53">
        <v>100000</v>
      </c>
      <c r="L301" s="53">
        <v>100000</v>
      </c>
      <c r="M301" s="49" t="s">
        <v>562</v>
      </c>
      <c r="N301" s="49" t="s">
        <v>96</v>
      </c>
      <c r="O301" s="25" t="s">
        <v>45</v>
      </c>
      <c r="P301" s="49" t="s">
        <v>584</v>
      </c>
    </row>
    <row r="302" spans="1:16" hidden="1">
      <c r="A302" s="49" t="s">
        <v>121</v>
      </c>
      <c r="B302" t="s">
        <v>79</v>
      </c>
      <c r="C302" t="s">
        <v>581</v>
      </c>
      <c r="D302" s="25" t="s">
        <v>559</v>
      </c>
      <c r="E302" t="s">
        <v>79</v>
      </c>
      <c r="F302" s="49" t="s">
        <v>587</v>
      </c>
      <c r="G302" s="49" t="s">
        <v>57</v>
      </c>
      <c r="H302" s="49" t="s">
        <v>582</v>
      </c>
      <c r="I302" s="49" t="s">
        <v>605</v>
      </c>
      <c r="K302" s="53">
        <v>200000</v>
      </c>
      <c r="L302" s="53">
        <v>200000</v>
      </c>
      <c r="M302" s="49" t="s">
        <v>568</v>
      </c>
      <c r="N302" s="49" t="s">
        <v>96</v>
      </c>
      <c r="O302" s="25" t="s">
        <v>79</v>
      </c>
      <c r="P302" s="49" t="s">
        <v>584</v>
      </c>
    </row>
    <row r="303" spans="1:16" hidden="1">
      <c r="A303" s="49" t="s">
        <v>121</v>
      </c>
      <c r="B303" t="s">
        <v>79</v>
      </c>
      <c r="C303" t="s">
        <v>581</v>
      </c>
      <c r="D303" s="25" t="s">
        <v>559</v>
      </c>
      <c r="E303" t="s">
        <v>79</v>
      </c>
      <c r="F303" s="49" t="s">
        <v>587</v>
      </c>
      <c r="G303" s="49" t="s">
        <v>57</v>
      </c>
      <c r="H303" s="49" t="s">
        <v>582</v>
      </c>
      <c r="I303" s="49" t="s">
        <v>606</v>
      </c>
      <c r="K303" s="53">
        <v>225000</v>
      </c>
      <c r="L303" s="53">
        <v>225000</v>
      </c>
      <c r="M303" s="49" t="s">
        <v>568</v>
      </c>
      <c r="N303" s="49" t="s">
        <v>96</v>
      </c>
      <c r="O303" s="25" t="s">
        <v>79</v>
      </c>
      <c r="P303" s="49" t="s">
        <v>584</v>
      </c>
    </row>
    <row r="304" spans="1:16" hidden="1">
      <c r="A304" s="49" t="s">
        <v>136</v>
      </c>
      <c r="B304" t="s">
        <v>79</v>
      </c>
      <c r="C304" t="s">
        <v>607</v>
      </c>
      <c r="D304" s="25" t="s">
        <v>559</v>
      </c>
      <c r="E304" t="s">
        <v>79</v>
      </c>
      <c r="F304" s="49" t="s">
        <v>151</v>
      </c>
      <c r="G304" s="49" t="s">
        <v>58</v>
      </c>
      <c r="H304" s="49" t="s">
        <v>608</v>
      </c>
      <c r="I304" s="49" t="s">
        <v>609</v>
      </c>
      <c r="K304" s="53">
        <v>200000</v>
      </c>
      <c r="L304" s="53">
        <v>200000</v>
      </c>
      <c r="M304" s="49" t="s">
        <v>562</v>
      </c>
      <c r="N304" s="49" t="s">
        <v>87</v>
      </c>
      <c r="O304" s="25" t="s">
        <v>79</v>
      </c>
      <c r="P304" s="49" t="s">
        <v>610</v>
      </c>
    </row>
    <row r="305" spans="1:17" hidden="1">
      <c r="A305" s="49" t="s">
        <v>136</v>
      </c>
      <c r="B305" t="s">
        <v>79</v>
      </c>
      <c r="C305" t="s">
        <v>607</v>
      </c>
      <c r="D305" s="25" t="s">
        <v>559</v>
      </c>
      <c r="E305" t="s">
        <v>79</v>
      </c>
      <c r="F305" s="49" t="s">
        <v>151</v>
      </c>
      <c r="G305" s="49" t="s">
        <v>58</v>
      </c>
      <c r="H305" s="49" t="s">
        <v>608</v>
      </c>
      <c r="I305" s="49" t="s">
        <v>611</v>
      </c>
      <c r="K305" s="53">
        <v>100000</v>
      </c>
      <c r="L305" s="53">
        <v>100000</v>
      </c>
      <c r="M305" s="49" t="s">
        <v>562</v>
      </c>
      <c r="N305" s="49" t="s">
        <v>87</v>
      </c>
      <c r="O305" s="25" t="s">
        <v>79</v>
      </c>
      <c r="P305" s="49" t="s">
        <v>610</v>
      </c>
    </row>
    <row r="306" spans="1:17" hidden="1">
      <c r="A306" s="49" t="s">
        <v>612</v>
      </c>
      <c r="B306" t="s">
        <v>79</v>
      </c>
      <c r="C306" t="s">
        <v>613</v>
      </c>
      <c r="D306" s="25" t="s">
        <v>559</v>
      </c>
      <c r="E306" t="s">
        <v>79</v>
      </c>
      <c r="F306" s="49" t="s">
        <v>151</v>
      </c>
      <c r="G306" s="49" t="s">
        <v>58</v>
      </c>
      <c r="H306" s="49" t="s">
        <v>614</v>
      </c>
      <c r="I306" s="49" t="s">
        <v>615</v>
      </c>
      <c r="K306" s="53">
        <v>500000</v>
      </c>
      <c r="L306" s="53">
        <v>500000</v>
      </c>
      <c r="M306" s="49" t="s">
        <v>562</v>
      </c>
      <c r="N306" s="49" t="s">
        <v>96</v>
      </c>
      <c r="O306" s="25" t="s">
        <v>79</v>
      </c>
      <c r="P306" s="49" t="s">
        <v>616</v>
      </c>
    </row>
    <row r="307" spans="1:17" hidden="1">
      <c r="A307" s="49" t="s">
        <v>215</v>
      </c>
      <c r="B307" t="s">
        <v>79</v>
      </c>
      <c r="C307" t="s">
        <v>617</v>
      </c>
      <c r="D307" s="25" t="s">
        <v>559</v>
      </c>
      <c r="E307" t="s">
        <v>79</v>
      </c>
      <c r="F307" s="41" t="s">
        <v>565</v>
      </c>
      <c r="G307" s="49" t="s">
        <v>57</v>
      </c>
      <c r="H307" s="49" t="s">
        <v>618</v>
      </c>
      <c r="I307" s="49" t="s">
        <v>619</v>
      </c>
      <c r="K307" s="53">
        <v>13600000</v>
      </c>
      <c r="L307" s="53">
        <v>13600000</v>
      </c>
      <c r="M307" s="49" t="s">
        <v>568</v>
      </c>
      <c r="N307" s="49" t="s">
        <v>87</v>
      </c>
      <c r="O307" s="25" t="s">
        <v>79</v>
      </c>
      <c r="P307" s="49" t="s">
        <v>620</v>
      </c>
    </row>
    <row r="308" spans="1:17" hidden="1">
      <c r="A308" s="49" t="s">
        <v>215</v>
      </c>
      <c r="B308" t="s">
        <v>79</v>
      </c>
      <c r="C308" t="s">
        <v>617</v>
      </c>
      <c r="D308" s="25" t="s">
        <v>559</v>
      </c>
      <c r="E308" t="s">
        <v>79</v>
      </c>
      <c r="F308" s="41" t="s">
        <v>565</v>
      </c>
      <c r="G308" s="49" t="s">
        <v>59</v>
      </c>
      <c r="H308" s="49" t="s">
        <v>618</v>
      </c>
      <c r="I308" s="49" t="s">
        <v>621</v>
      </c>
      <c r="K308" s="53">
        <v>120000</v>
      </c>
      <c r="L308" s="53">
        <v>120000</v>
      </c>
      <c r="M308" s="49" t="s">
        <v>568</v>
      </c>
      <c r="N308" s="49" t="s">
        <v>87</v>
      </c>
      <c r="O308" s="25" t="s">
        <v>79</v>
      </c>
      <c r="P308" s="49" t="s">
        <v>620</v>
      </c>
    </row>
    <row r="309" spans="1:17" hidden="1">
      <c r="A309" s="49" t="s">
        <v>215</v>
      </c>
      <c r="B309" t="s">
        <v>79</v>
      </c>
      <c r="C309" t="s">
        <v>617</v>
      </c>
      <c r="D309" s="25" t="s">
        <v>559</v>
      </c>
      <c r="E309" t="s">
        <v>79</v>
      </c>
      <c r="F309" s="41" t="s">
        <v>565</v>
      </c>
      <c r="G309" s="49" t="s">
        <v>59</v>
      </c>
      <c r="H309" s="49" t="s">
        <v>618</v>
      </c>
      <c r="I309" s="49" t="s">
        <v>622</v>
      </c>
      <c r="K309" s="53">
        <v>1760000</v>
      </c>
      <c r="L309" s="53">
        <v>1760000</v>
      </c>
      <c r="M309" s="49" t="s">
        <v>562</v>
      </c>
      <c r="N309" s="49" t="s">
        <v>87</v>
      </c>
      <c r="O309" s="25" t="s">
        <v>79</v>
      </c>
      <c r="P309" s="49" t="s">
        <v>620</v>
      </c>
    </row>
    <row r="310" spans="1:17" hidden="1">
      <c r="A310" s="49" t="s">
        <v>215</v>
      </c>
      <c r="B310" t="s">
        <v>79</v>
      </c>
      <c r="C310" t="s">
        <v>617</v>
      </c>
      <c r="D310" s="25" t="s">
        <v>559</v>
      </c>
      <c r="E310" t="s">
        <v>79</v>
      </c>
      <c r="F310" s="41" t="s">
        <v>565</v>
      </c>
      <c r="G310" s="49" t="s">
        <v>59</v>
      </c>
      <c r="H310" s="49" t="s">
        <v>618</v>
      </c>
      <c r="I310" s="49" t="s">
        <v>623</v>
      </c>
      <c r="K310" s="53">
        <v>150000</v>
      </c>
      <c r="L310" s="53">
        <v>150000</v>
      </c>
      <c r="M310" s="49" t="s">
        <v>568</v>
      </c>
      <c r="N310" s="49" t="s">
        <v>87</v>
      </c>
      <c r="O310" s="25" t="s">
        <v>79</v>
      </c>
      <c r="P310" s="49" t="s">
        <v>620</v>
      </c>
    </row>
    <row r="311" spans="1:17" hidden="1">
      <c r="A311" s="49" t="s">
        <v>215</v>
      </c>
      <c r="B311" t="s">
        <v>79</v>
      </c>
      <c r="C311" t="s">
        <v>617</v>
      </c>
      <c r="D311" s="25" t="s">
        <v>559</v>
      </c>
      <c r="E311" t="s">
        <v>79</v>
      </c>
      <c r="F311" s="49" t="s">
        <v>585</v>
      </c>
      <c r="G311" s="49" t="s">
        <v>59</v>
      </c>
      <c r="H311" s="49" t="s">
        <v>618</v>
      </c>
      <c r="I311" s="49" t="s">
        <v>624</v>
      </c>
      <c r="K311" s="53">
        <v>120000</v>
      </c>
      <c r="L311" s="53">
        <v>120000</v>
      </c>
      <c r="M311" s="49" t="s">
        <v>568</v>
      </c>
      <c r="N311" s="49" t="s">
        <v>87</v>
      </c>
      <c r="O311" s="25" t="s">
        <v>79</v>
      </c>
      <c r="P311" s="49" t="s">
        <v>620</v>
      </c>
    </row>
    <row r="312" spans="1:17" hidden="1">
      <c r="A312" s="49" t="s">
        <v>215</v>
      </c>
      <c r="B312" t="s">
        <v>79</v>
      </c>
      <c r="C312" t="s">
        <v>617</v>
      </c>
      <c r="D312" s="25" t="s">
        <v>559</v>
      </c>
      <c r="E312" t="s">
        <v>79</v>
      </c>
      <c r="F312" s="49" t="s">
        <v>585</v>
      </c>
      <c r="G312" s="49" t="s">
        <v>59</v>
      </c>
      <c r="H312" s="49" t="s">
        <v>618</v>
      </c>
      <c r="I312" s="49" t="s">
        <v>625</v>
      </c>
      <c r="K312" s="53">
        <v>50000</v>
      </c>
      <c r="L312" s="53">
        <v>50000</v>
      </c>
      <c r="M312" s="49" t="s">
        <v>568</v>
      </c>
      <c r="N312" s="49" t="s">
        <v>373</v>
      </c>
      <c r="O312" s="25" t="s">
        <v>79</v>
      </c>
      <c r="P312" s="49" t="s">
        <v>620</v>
      </c>
    </row>
    <row r="313" spans="1:17" hidden="1">
      <c r="A313" s="49" t="s">
        <v>215</v>
      </c>
      <c r="B313" t="s">
        <v>79</v>
      </c>
      <c r="C313" t="s">
        <v>617</v>
      </c>
      <c r="D313" s="25" t="s">
        <v>559</v>
      </c>
      <c r="E313" t="s">
        <v>79</v>
      </c>
      <c r="F313" s="41" t="s">
        <v>574</v>
      </c>
      <c r="G313" s="49" t="s">
        <v>59</v>
      </c>
      <c r="H313" s="49" t="s">
        <v>618</v>
      </c>
      <c r="I313" s="49" t="s">
        <v>626</v>
      </c>
      <c r="K313" s="53">
        <v>200000</v>
      </c>
      <c r="L313" s="53">
        <v>200000</v>
      </c>
      <c r="M313" s="49" t="s">
        <v>568</v>
      </c>
      <c r="N313" s="49" t="s">
        <v>373</v>
      </c>
      <c r="O313" s="25" t="s">
        <v>79</v>
      </c>
      <c r="P313" s="49" t="s">
        <v>620</v>
      </c>
    </row>
    <row r="314" spans="1:17" hidden="1">
      <c r="A314" s="49" t="s">
        <v>215</v>
      </c>
      <c r="B314" t="s">
        <v>79</v>
      </c>
      <c r="C314" t="s">
        <v>617</v>
      </c>
      <c r="D314" s="25" t="s">
        <v>559</v>
      </c>
      <c r="E314" t="s">
        <v>79</v>
      </c>
      <c r="F314" s="41" t="s">
        <v>574</v>
      </c>
      <c r="G314" s="49" t="s">
        <v>59</v>
      </c>
      <c r="H314" s="49" t="s">
        <v>618</v>
      </c>
      <c r="I314" s="49" t="s">
        <v>627</v>
      </c>
      <c r="K314" s="53">
        <v>100000</v>
      </c>
      <c r="L314" s="53">
        <v>100000</v>
      </c>
      <c r="M314" s="49" t="s">
        <v>568</v>
      </c>
      <c r="N314" s="49" t="s">
        <v>373</v>
      </c>
      <c r="O314" s="25" t="s">
        <v>79</v>
      </c>
      <c r="P314" s="49" t="s">
        <v>620</v>
      </c>
    </row>
    <row r="315" spans="1:17" hidden="1">
      <c r="A315" s="49" t="s">
        <v>215</v>
      </c>
      <c r="B315" t="s">
        <v>79</v>
      </c>
      <c r="C315" t="s">
        <v>617</v>
      </c>
      <c r="D315" s="25" t="s">
        <v>559</v>
      </c>
      <c r="E315" t="s">
        <v>79</v>
      </c>
      <c r="F315" s="41" t="s">
        <v>565</v>
      </c>
      <c r="G315" s="49" t="s">
        <v>58</v>
      </c>
      <c r="H315" s="49" t="s">
        <v>618</v>
      </c>
      <c r="I315" s="49" t="s">
        <v>628</v>
      </c>
      <c r="K315" s="53">
        <v>900000</v>
      </c>
      <c r="L315" s="53">
        <v>900000</v>
      </c>
      <c r="M315" s="49" t="s">
        <v>562</v>
      </c>
      <c r="N315" s="49" t="s">
        <v>87</v>
      </c>
      <c r="O315" s="25" t="s">
        <v>79</v>
      </c>
      <c r="P315" s="49" t="s">
        <v>620</v>
      </c>
    </row>
    <row r="316" spans="1:17" hidden="1">
      <c r="A316" s="49" t="s">
        <v>215</v>
      </c>
      <c r="B316" t="s">
        <v>79</v>
      </c>
      <c r="C316" t="s">
        <v>617</v>
      </c>
      <c r="D316" s="25" t="s">
        <v>559</v>
      </c>
      <c r="E316" t="s">
        <v>79</v>
      </c>
      <c r="F316" s="41" t="s">
        <v>565</v>
      </c>
      <c r="G316" s="49" t="s">
        <v>58</v>
      </c>
      <c r="H316" s="49" t="s">
        <v>618</v>
      </c>
      <c r="I316" s="49" t="s">
        <v>629</v>
      </c>
      <c r="K316" s="53">
        <v>2900000</v>
      </c>
      <c r="L316" s="53">
        <v>2900000</v>
      </c>
      <c r="M316" s="49" t="s">
        <v>562</v>
      </c>
      <c r="N316" s="49" t="s">
        <v>87</v>
      </c>
      <c r="O316" s="25" t="s">
        <v>79</v>
      </c>
      <c r="P316" s="49" t="s">
        <v>620</v>
      </c>
    </row>
    <row r="317" spans="1:17" hidden="1">
      <c r="A317" s="49" t="s">
        <v>215</v>
      </c>
      <c r="B317" t="s">
        <v>79</v>
      </c>
      <c r="C317" t="s">
        <v>617</v>
      </c>
      <c r="D317" s="25" t="s">
        <v>559</v>
      </c>
      <c r="E317" t="s">
        <v>79</v>
      </c>
      <c r="F317" s="41" t="s">
        <v>565</v>
      </c>
      <c r="G317" s="49" t="s">
        <v>58</v>
      </c>
      <c r="H317" s="49" t="s">
        <v>618</v>
      </c>
      <c r="I317" s="49" t="s">
        <v>630</v>
      </c>
      <c r="K317" s="53">
        <v>500000</v>
      </c>
      <c r="L317" s="53">
        <v>500000</v>
      </c>
      <c r="M317" s="49" t="s">
        <v>562</v>
      </c>
      <c r="N317" s="49" t="s">
        <v>87</v>
      </c>
      <c r="O317" s="25" t="s">
        <v>79</v>
      </c>
      <c r="P317" s="49" t="s">
        <v>620</v>
      </c>
    </row>
    <row r="318" spans="1:17" hidden="1">
      <c r="A318" s="49" t="s">
        <v>136</v>
      </c>
      <c r="B318" t="s">
        <v>79</v>
      </c>
      <c r="C318" t="s">
        <v>631</v>
      </c>
      <c r="D318" s="25" t="s">
        <v>559</v>
      </c>
      <c r="E318" t="s">
        <v>79</v>
      </c>
      <c r="F318" s="41" t="s">
        <v>574</v>
      </c>
      <c r="G318" s="49" t="s">
        <v>58</v>
      </c>
      <c r="H318" s="49" t="s">
        <v>632</v>
      </c>
      <c r="I318" s="49" t="s">
        <v>633</v>
      </c>
      <c r="K318" s="53">
        <v>19000</v>
      </c>
      <c r="L318" s="53">
        <v>19000</v>
      </c>
      <c r="M318" s="49" t="s">
        <v>562</v>
      </c>
      <c r="N318" s="49" t="s">
        <v>96</v>
      </c>
      <c r="O318" s="25" t="s">
        <v>43</v>
      </c>
      <c r="P318" s="49" t="s">
        <v>634</v>
      </c>
    </row>
    <row r="319" spans="1:17" hidden="1">
      <c r="A319" s="49" t="s">
        <v>342</v>
      </c>
      <c r="B319" t="s">
        <v>79</v>
      </c>
      <c r="C319" t="s">
        <v>635</v>
      </c>
      <c r="D319" s="25" t="s">
        <v>559</v>
      </c>
      <c r="E319" t="s">
        <v>79</v>
      </c>
      <c r="F319" s="41" t="s">
        <v>565</v>
      </c>
      <c r="G319" s="49" t="s">
        <v>57</v>
      </c>
      <c r="H319" s="49" t="s">
        <v>636</v>
      </c>
      <c r="I319" s="49" t="s">
        <v>637</v>
      </c>
      <c r="K319" s="53">
        <v>1450000</v>
      </c>
      <c r="L319" s="53">
        <v>1450000</v>
      </c>
      <c r="M319" s="49" t="s">
        <v>562</v>
      </c>
      <c r="N319" s="49" t="s">
        <v>90</v>
      </c>
      <c r="O319" s="25" t="s">
        <v>43</v>
      </c>
      <c r="P319" s="49" t="s">
        <v>638</v>
      </c>
      <c r="Q319" s="49" t="s">
        <v>639</v>
      </c>
    </row>
    <row r="320" spans="1:17" hidden="1">
      <c r="A320" s="49" t="s">
        <v>342</v>
      </c>
      <c r="B320" t="s">
        <v>79</v>
      </c>
      <c r="C320" t="s">
        <v>635</v>
      </c>
      <c r="D320" s="25" t="s">
        <v>559</v>
      </c>
      <c r="E320" t="s">
        <v>79</v>
      </c>
      <c r="F320" s="41" t="s">
        <v>565</v>
      </c>
      <c r="G320" s="49" t="s">
        <v>57</v>
      </c>
      <c r="H320" s="49" t="s">
        <v>636</v>
      </c>
      <c r="I320" s="49" t="s">
        <v>640</v>
      </c>
      <c r="K320" s="53">
        <v>780000</v>
      </c>
      <c r="L320" s="53">
        <v>780000</v>
      </c>
      <c r="M320" s="49" t="s">
        <v>568</v>
      </c>
      <c r="N320" s="49" t="s">
        <v>373</v>
      </c>
      <c r="O320" s="25" t="s">
        <v>43</v>
      </c>
      <c r="P320" s="49" t="s">
        <v>638</v>
      </c>
      <c r="Q320" s="49" t="s">
        <v>639</v>
      </c>
    </row>
    <row r="321" spans="1:17" hidden="1">
      <c r="A321" s="49" t="s">
        <v>342</v>
      </c>
      <c r="B321" t="s">
        <v>79</v>
      </c>
      <c r="C321" t="s">
        <v>635</v>
      </c>
      <c r="D321" s="25" t="s">
        <v>559</v>
      </c>
      <c r="E321" t="s">
        <v>79</v>
      </c>
      <c r="F321" s="41" t="s">
        <v>574</v>
      </c>
      <c r="G321" s="49" t="s">
        <v>59</v>
      </c>
      <c r="H321" s="49" t="s">
        <v>636</v>
      </c>
      <c r="I321" s="49" t="s">
        <v>641</v>
      </c>
      <c r="K321" s="53">
        <v>40000</v>
      </c>
      <c r="L321" s="53">
        <v>40000</v>
      </c>
      <c r="M321" s="49" t="s">
        <v>568</v>
      </c>
      <c r="N321" s="49" t="s">
        <v>96</v>
      </c>
      <c r="O321" s="25" t="s">
        <v>43</v>
      </c>
      <c r="P321" s="49" t="s">
        <v>638</v>
      </c>
      <c r="Q321" s="49" t="s">
        <v>639</v>
      </c>
    </row>
    <row r="322" spans="1:17" hidden="1">
      <c r="A322" s="49" t="s">
        <v>342</v>
      </c>
      <c r="B322" t="s">
        <v>79</v>
      </c>
      <c r="C322" t="s">
        <v>635</v>
      </c>
      <c r="D322" s="25" t="s">
        <v>559</v>
      </c>
      <c r="E322" t="s">
        <v>79</v>
      </c>
      <c r="F322" s="41" t="s">
        <v>574</v>
      </c>
      <c r="G322" s="49" t="s">
        <v>57</v>
      </c>
      <c r="H322" s="49" t="s">
        <v>636</v>
      </c>
      <c r="I322" s="49" t="s">
        <v>642</v>
      </c>
      <c r="K322" s="53">
        <v>170000</v>
      </c>
      <c r="L322" s="53">
        <v>170000</v>
      </c>
      <c r="M322" s="49" t="s">
        <v>568</v>
      </c>
      <c r="N322" s="49" t="s">
        <v>96</v>
      </c>
      <c r="O322" s="25" t="s">
        <v>43</v>
      </c>
      <c r="P322" s="49" t="s">
        <v>638</v>
      </c>
      <c r="Q322" s="49" t="s">
        <v>639</v>
      </c>
    </row>
    <row r="323" spans="1:17" hidden="1">
      <c r="A323" s="49" t="s">
        <v>342</v>
      </c>
      <c r="B323" t="s">
        <v>79</v>
      </c>
      <c r="C323" t="s">
        <v>635</v>
      </c>
      <c r="D323" s="25" t="s">
        <v>559</v>
      </c>
      <c r="E323" t="s">
        <v>79</v>
      </c>
      <c r="F323" s="41" t="s">
        <v>574</v>
      </c>
      <c r="G323" s="49" t="s">
        <v>59</v>
      </c>
      <c r="H323" s="49" t="s">
        <v>636</v>
      </c>
      <c r="I323" s="49" t="s">
        <v>643</v>
      </c>
      <c r="K323" s="53">
        <v>70000</v>
      </c>
      <c r="L323" s="53">
        <v>70000</v>
      </c>
      <c r="M323" s="49" t="s">
        <v>568</v>
      </c>
      <c r="N323" s="49" t="s">
        <v>96</v>
      </c>
      <c r="O323" s="25" t="s">
        <v>43</v>
      </c>
      <c r="P323" s="49" t="s">
        <v>638</v>
      </c>
      <c r="Q323" s="49" t="s">
        <v>639</v>
      </c>
    </row>
    <row r="324" spans="1:17" hidden="1">
      <c r="A324" s="49" t="s">
        <v>342</v>
      </c>
      <c r="B324" t="s">
        <v>79</v>
      </c>
      <c r="C324" t="s">
        <v>635</v>
      </c>
      <c r="D324" s="25" t="s">
        <v>559</v>
      </c>
      <c r="E324" t="s">
        <v>79</v>
      </c>
      <c r="F324" s="41" t="s">
        <v>574</v>
      </c>
      <c r="G324" s="49" t="s">
        <v>58</v>
      </c>
      <c r="H324" s="49" t="s">
        <v>636</v>
      </c>
      <c r="I324" s="49" t="s">
        <v>644</v>
      </c>
      <c r="K324" s="53">
        <v>190000</v>
      </c>
      <c r="L324" s="53">
        <v>190000</v>
      </c>
      <c r="M324" s="49" t="s">
        <v>562</v>
      </c>
      <c r="N324" s="49" t="s">
        <v>96</v>
      </c>
      <c r="O324" s="25" t="s">
        <v>43</v>
      </c>
      <c r="P324" s="49" t="s">
        <v>638</v>
      </c>
      <c r="Q324" s="49" t="s">
        <v>639</v>
      </c>
    </row>
    <row r="325" spans="1:17" hidden="1">
      <c r="A325" s="49" t="s">
        <v>342</v>
      </c>
      <c r="B325" t="s">
        <v>79</v>
      </c>
      <c r="C325" t="s">
        <v>635</v>
      </c>
      <c r="D325" s="25" t="s">
        <v>559</v>
      </c>
      <c r="E325" t="s">
        <v>79</v>
      </c>
      <c r="F325" s="41" t="s">
        <v>574</v>
      </c>
      <c r="G325" s="49" t="s">
        <v>58</v>
      </c>
      <c r="H325" s="49" t="s">
        <v>636</v>
      </c>
      <c r="I325" s="49" t="s">
        <v>645</v>
      </c>
      <c r="K325" s="53">
        <v>120000</v>
      </c>
      <c r="L325" s="53">
        <v>120000</v>
      </c>
      <c r="M325" s="49" t="s">
        <v>562</v>
      </c>
      <c r="N325" s="49" t="s">
        <v>96</v>
      </c>
      <c r="O325" s="25" t="s">
        <v>43</v>
      </c>
      <c r="P325" s="49" t="s">
        <v>638</v>
      </c>
      <c r="Q325" s="49" t="s">
        <v>639</v>
      </c>
    </row>
    <row r="326" spans="1:17" hidden="1">
      <c r="A326" s="49" t="s">
        <v>342</v>
      </c>
      <c r="B326" t="s">
        <v>79</v>
      </c>
      <c r="C326" t="s">
        <v>635</v>
      </c>
      <c r="D326" s="25" t="s">
        <v>559</v>
      </c>
      <c r="E326" t="s">
        <v>79</v>
      </c>
      <c r="F326" s="41" t="s">
        <v>574</v>
      </c>
      <c r="G326" s="49" t="s">
        <v>58</v>
      </c>
      <c r="H326" s="49" t="s">
        <v>636</v>
      </c>
      <c r="I326" s="49" t="s">
        <v>646</v>
      </c>
      <c r="K326" s="53">
        <v>30000</v>
      </c>
      <c r="L326" s="53">
        <v>30000</v>
      </c>
      <c r="M326" s="49" t="s">
        <v>562</v>
      </c>
      <c r="N326" s="49" t="s">
        <v>96</v>
      </c>
      <c r="O326" s="25" t="s">
        <v>43</v>
      </c>
      <c r="P326" s="49" t="s">
        <v>638</v>
      </c>
      <c r="Q326" s="49" t="s">
        <v>639</v>
      </c>
    </row>
    <row r="327" spans="1:17" hidden="1">
      <c r="A327" s="49" t="s">
        <v>136</v>
      </c>
      <c r="B327" t="s">
        <v>79</v>
      </c>
      <c r="C327" t="s">
        <v>607</v>
      </c>
      <c r="D327" s="25" t="s">
        <v>559</v>
      </c>
      <c r="E327" t="s">
        <v>79</v>
      </c>
      <c r="F327" s="49" t="s">
        <v>151</v>
      </c>
      <c r="G327" s="49" t="s">
        <v>57</v>
      </c>
      <c r="H327" s="49" t="s">
        <v>608</v>
      </c>
      <c r="I327" s="49" t="s">
        <v>647</v>
      </c>
      <c r="K327" s="53">
        <v>341500</v>
      </c>
      <c r="L327" s="53">
        <v>341500</v>
      </c>
      <c r="M327" s="49" t="s">
        <v>568</v>
      </c>
      <c r="N327" s="49" t="s">
        <v>484</v>
      </c>
      <c r="O327" s="25" t="s">
        <v>79</v>
      </c>
      <c r="P327" s="49" t="s">
        <v>610</v>
      </c>
    </row>
    <row r="328" spans="1:17" hidden="1">
      <c r="A328" s="49" t="s">
        <v>136</v>
      </c>
      <c r="B328" t="s">
        <v>79</v>
      </c>
      <c r="C328" t="s">
        <v>607</v>
      </c>
      <c r="D328" s="25" t="s">
        <v>559</v>
      </c>
      <c r="E328" t="s">
        <v>79</v>
      </c>
      <c r="F328" s="49" t="s">
        <v>648</v>
      </c>
      <c r="G328" s="49" t="s">
        <v>57</v>
      </c>
      <c r="H328" s="49" t="s">
        <v>608</v>
      </c>
      <c r="I328" s="49" t="s">
        <v>649</v>
      </c>
      <c r="K328" s="53">
        <v>518500</v>
      </c>
      <c r="L328" s="53">
        <v>518500</v>
      </c>
      <c r="M328" s="49" t="s">
        <v>568</v>
      </c>
      <c r="N328" s="49" t="s">
        <v>484</v>
      </c>
      <c r="O328" s="25" t="s">
        <v>79</v>
      </c>
      <c r="P328" s="49" t="s">
        <v>610</v>
      </c>
    </row>
    <row r="329" spans="1:17" hidden="1">
      <c r="A329" s="49" t="s">
        <v>136</v>
      </c>
      <c r="B329" t="s">
        <v>79</v>
      </c>
      <c r="C329" t="s">
        <v>607</v>
      </c>
      <c r="D329" s="25" t="s">
        <v>559</v>
      </c>
      <c r="E329" t="s">
        <v>79</v>
      </c>
      <c r="F329" s="49" t="s">
        <v>648</v>
      </c>
      <c r="G329" s="49" t="s">
        <v>57</v>
      </c>
      <c r="H329" s="49" t="s">
        <v>608</v>
      </c>
      <c r="I329" s="49" t="s">
        <v>650</v>
      </c>
      <c r="K329" s="53">
        <v>723500</v>
      </c>
      <c r="L329" s="53">
        <v>723500</v>
      </c>
      <c r="M329" s="49" t="s">
        <v>568</v>
      </c>
      <c r="N329" s="49" t="s">
        <v>484</v>
      </c>
      <c r="O329" s="25" t="s">
        <v>79</v>
      </c>
      <c r="P329" s="49" t="s">
        <v>610</v>
      </c>
    </row>
    <row r="330" spans="1:17" hidden="1">
      <c r="A330" s="49" t="s">
        <v>136</v>
      </c>
      <c r="B330" t="s">
        <v>79</v>
      </c>
      <c r="C330" t="s">
        <v>607</v>
      </c>
      <c r="D330" s="25" t="s">
        <v>559</v>
      </c>
      <c r="E330" t="s">
        <v>79</v>
      </c>
      <c r="F330" s="49" t="s">
        <v>648</v>
      </c>
      <c r="G330" s="49" t="s">
        <v>57</v>
      </c>
      <c r="H330" s="49" t="s">
        <v>608</v>
      </c>
      <c r="I330" s="49" t="s">
        <v>651</v>
      </c>
      <c r="K330" s="53">
        <v>670000</v>
      </c>
      <c r="L330" s="53">
        <v>670000</v>
      </c>
      <c r="M330" s="49" t="s">
        <v>568</v>
      </c>
      <c r="N330" s="49" t="s">
        <v>484</v>
      </c>
      <c r="O330" s="25" t="s">
        <v>79</v>
      </c>
      <c r="P330" s="49" t="s">
        <v>610</v>
      </c>
    </row>
    <row r="331" spans="1:17" hidden="1">
      <c r="A331" s="49" t="s">
        <v>136</v>
      </c>
      <c r="B331" t="s">
        <v>79</v>
      </c>
      <c r="C331" t="s">
        <v>607</v>
      </c>
      <c r="D331" s="25" t="s">
        <v>559</v>
      </c>
      <c r="E331" t="s">
        <v>79</v>
      </c>
      <c r="F331" s="49" t="s">
        <v>648</v>
      </c>
      <c r="G331" s="49" t="s">
        <v>57</v>
      </c>
      <c r="H331" s="49" t="s">
        <v>608</v>
      </c>
      <c r="I331" s="49" t="s">
        <v>652</v>
      </c>
      <c r="K331" s="81">
        <v>2500000</v>
      </c>
      <c r="L331" s="81">
        <v>2500000</v>
      </c>
      <c r="M331" s="49" t="s">
        <v>568</v>
      </c>
      <c r="N331" s="49" t="s">
        <v>484</v>
      </c>
      <c r="O331" s="25" t="s">
        <v>79</v>
      </c>
      <c r="P331" s="49" t="s">
        <v>610</v>
      </c>
    </row>
    <row r="332" spans="1:17" hidden="1">
      <c r="A332" s="49" t="s">
        <v>121</v>
      </c>
      <c r="B332" t="s">
        <v>79</v>
      </c>
      <c r="C332" t="s">
        <v>653</v>
      </c>
      <c r="D332" s="25" t="s">
        <v>559</v>
      </c>
      <c r="E332" t="s">
        <v>79</v>
      </c>
      <c r="F332" s="49" t="s">
        <v>602</v>
      </c>
      <c r="G332" t="s">
        <v>57</v>
      </c>
      <c r="H332" t="s">
        <v>654</v>
      </c>
      <c r="I332" t="s">
        <v>655</v>
      </c>
      <c r="K332" s="81">
        <v>3700000</v>
      </c>
      <c r="L332" s="81">
        <v>3700000</v>
      </c>
      <c r="M332" s="49" t="s">
        <v>562</v>
      </c>
      <c r="N332" s="49" t="s">
        <v>484</v>
      </c>
      <c r="O332" s="25" t="s">
        <v>79</v>
      </c>
      <c r="P332" t="s">
        <v>656</v>
      </c>
    </row>
    <row r="333" spans="1:17" hidden="1">
      <c r="A333" s="49" t="s">
        <v>121</v>
      </c>
      <c r="B333" t="s">
        <v>79</v>
      </c>
      <c r="C333" t="s">
        <v>653</v>
      </c>
      <c r="D333" s="25" t="s">
        <v>559</v>
      </c>
      <c r="E333" t="s">
        <v>79</v>
      </c>
      <c r="F333" s="49" t="s">
        <v>602</v>
      </c>
      <c r="G333" t="s">
        <v>57</v>
      </c>
      <c r="H333" t="s">
        <v>654</v>
      </c>
      <c r="I333" t="s">
        <v>657</v>
      </c>
      <c r="K333" s="81">
        <v>2800000</v>
      </c>
      <c r="L333" s="81">
        <v>2800000</v>
      </c>
      <c r="M333" s="49" t="s">
        <v>562</v>
      </c>
      <c r="N333" s="49" t="s">
        <v>421</v>
      </c>
      <c r="O333" s="25" t="s">
        <v>79</v>
      </c>
      <c r="P333" t="s">
        <v>656</v>
      </c>
    </row>
    <row r="334" spans="1:17" hidden="1">
      <c r="A334" s="49" t="s">
        <v>121</v>
      </c>
      <c r="B334" t="s">
        <v>79</v>
      </c>
      <c r="C334" t="s">
        <v>653</v>
      </c>
      <c r="D334" s="25" t="s">
        <v>559</v>
      </c>
      <c r="E334" t="s">
        <v>79</v>
      </c>
      <c r="F334" s="49" t="s">
        <v>602</v>
      </c>
      <c r="G334" t="s">
        <v>59</v>
      </c>
      <c r="H334" t="s">
        <v>654</v>
      </c>
      <c r="I334" t="s">
        <v>658</v>
      </c>
      <c r="K334" s="81">
        <v>238000</v>
      </c>
      <c r="L334" s="81">
        <v>238000</v>
      </c>
      <c r="M334" s="49" t="s">
        <v>568</v>
      </c>
      <c r="N334" s="49" t="s">
        <v>421</v>
      </c>
      <c r="O334" s="25" t="s">
        <v>79</v>
      </c>
      <c r="P334" t="s">
        <v>656</v>
      </c>
    </row>
    <row r="335" spans="1:17" hidden="1">
      <c r="A335" s="49" t="s">
        <v>121</v>
      </c>
      <c r="B335" t="s">
        <v>79</v>
      </c>
      <c r="C335" t="s">
        <v>653</v>
      </c>
      <c r="D335" s="25" t="s">
        <v>559</v>
      </c>
      <c r="E335" t="s">
        <v>79</v>
      </c>
      <c r="F335" s="41" t="s">
        <v>565</v>
      </c>
      <c r="G335" t="s">
        <v>57</v>
      </c>
      <c r="H335" t="s">
        <v>654</v>
      </c>
      <c r="I335" t="s">
        <v>659</v>
      </c>
      <c r="K335" s="81">
        <v>198000</v>
      </c>
      <c r="L335" s="81">
        <v>198000</v>
      </c>
      <c r="M335" s="49" t="s">
        <v>568</v>
      </c>
      <c r="N335" s="49" t="s">
        <v>484</v>
      </c>
      <c r="O335" s="25" t="s">
        <v>79</v>
      </c>
      <c r="P335" t="s">
        <v>656</v>
      </c>
    </row>
    <row r="336" spans="1:17" hidden="1">
      <c r="A336" s="49" t="s">
        <v>121</v>
      </c>
      <c r="B336" t="s">
        <v>79</v>
      </c>
      <c r="C336" t="s">
        <v>653</v>
      </c>
      <c r="D336" s="25" t="s">
        <v>559</v>
      </c>
      <c r="E336" t="s">
        <v>79</v>
      </c>
      <c r="F336" s="41" t="s">
        <v>574</v>
      </c>
      <c r="G336" t="s">
        <v>58</v>
      </c>
      <c r="H336" t="s">
        <v>654</v>
      </c>
      <c r="I336" t="s">
        <v>660</v>
      </c>
      <c r="K336" s="81">
        <v>500000</v>
      </c>
      <c r="L336" s="81">
        <v>500000</v>
      </c>
      <c r="M336" s="49" t="s">
        <v>562</v>
      </c>
      <c r="N336" s="49" t="s">
        <v>421</v>
      </c>
      <c r="O336" s="25" t="s">
        <v>79</v>
      </c>
      <c r="P336" t="s">
        <v>656</v>
      </c>
    </row>
    <row r="337" spans="1:17" hidden="1">
      <c r="A337" s="49" t="s">
        <v>121</v>
      </c>
      <c r="B337" t="s">
        <v>79</v>
      </c>
      <c r="C337" t="s">
        <v>653</v>
      </c>
      <c r="D337" s="25" t="s">
        <v>559</v>
      </c>
      <c r="E337" t="s">
        <v>79</v>
      </c>
      <c r="F337" s="41" t="s">
        <v>574</v>
      </c>
      <c r="G337" t="s">
        <v>58</v>
      </c>
      <c r="H337" t="s">
        <v>654</v>
      </c>
      <c r="I337" t="s">
        <v>661</v>
      </c>
      <c r="K337" s="81">
        <v>500000</v>
      </c>
      <c r="L337" s="81">
        <v>500000</v>
      </c>
      <c r="M337" s="49" t="s">
        <v>562</v>
      </c>
      <c r="N337" s="49" t="s">
        <v>484</v>
      </c>
      <c r="O337" s="25" t="s">
        <v>79</v>
      </c>
      <c r="P337" t="s">
        <v>656</v>
      </c>
    </row>
    <row r="338" spans="1:17" hidden="1">
      <c r="A338" s="49" t="s">
        <v>121</v>
      </c>
      <c r="B338" t="s">
        <v>79</v>
      </c>
      <c r="C338" t="s">
        <v>653</v>
      </c>
      <c r="D338" s="25" t="s">
        <v>559</v>
      </c>
      <c r="E338" t="s">
        <v>79</v>
      </c>
      <c r="F338" s="41" t="s">
        <v>574</v>
      </c>
      <c r="G338" t="s">
        <v>58</v>
      </c>
      <c r="H338" t="s">
        <v>654</v>
      </c>
      <c r="I338" t="s">
        <v>662</v>
      </c>
      <c r="K338" s="81">
        <v>500000</v>
      </c>
      <c r="L338" s="81">
        <v>500000</v>
      </c>
      <c r="M338" s="49" t="s">
        <v>562</v>
      </c>
      <c r="N338" s="49" t="s">
        <v>425</v>
      </c>
      <c r="O338" s="25" t="s">
        <v>79</v>
      </c>
      <c r="P338" t="s">
        <v>656</v>
      </c>
    </row>
    <row r="339" spans="1:17" hidden="1">
      <c r="A339" t="s">
        <v>78</v>
      </c>
      <c r="B339" t="s">
        <v>79</v>
      </c>
      <c r="C339" t="s">
        <v>663</v>
      </c>
      <c r="D339" s="25" t="s">
        <v>559</v>
      </c>
      <c r="E339" t="s">
        <v>79</v>
      </c>
      <c r="F339" s="41" t="s">
        <v>574</v>
      </c>
      <c r="G339" t="s">
        <v>58</v>
      </c>
      <c r="H339" t="s">
        <v>664</v>
      </c>
      <c r="I339" t="s">
        <v>665</v>
      </c>
      <c r="K339" s="81">
        <v>150000</v>
      </c>
      <c r="L339" s="81">
        <v>150000</v>
      </c>
      <c r="M339" s="49" t="s">
        <v>562</v>
      </c>
      <c r="N339" s="49" t="s">
        <v>484</v>
      </c>
      <c r="O339" s="25" t="s">
        <v>43</v>
      </c>
      <c r="P339" t="s">
        <v>666</v>
      </c>
      <c r="Q339" s="49" t="s">
        <v>639</v>
      </c>
    </row>
    <row r="340" spans="1:17" hidden="1">
      <c r="A340" t="s">
        <v>78</v>
      </c>
      <c r="B340" t="s">
        <v>79</v>
      </c>
      <c r="C340" t="s">
        <v>663</v>
      </c>
      <c r="D340" s="25" t="s">
        <v>559</v>
      </c>
      <c r="E340" t="s">
        <v>79</v>
      </c>
      <c r="F340" s="49" t="s">
        <v>82</v>
      </c>
      <c r="G340" t="s">
        <v>59</v>
      </c>
      <c r="H340" t="s">
        <v>664</v>
      </c>
      <c r="I340" t="s">
        <v>667</v>
      </c>
      <c r="K340" s="81">
        <v>120000</v>
      </c>
      <c r="L340" s="81">
        <v>120000</v>
      </c>
      <c r="M340" s="49" t="s">
        <v>568</v>
      </c>
      <c r="N340" s="49" t="s">
        <v>421</v>
      </c>
      <c r="O340" s="25" t="s">
        <v>43</v>
      </c>
      <c r="P340" t="s">
        <v>666</v>
      </c>
      <c r="Q340" s="49" t="s">
        <v>639</v>
      </c>
    </row>
    <row r="341" spans="1:17" hidden="1">
      <c r="A341" t="s">
        <v>78</v>
      </c>
      <c r="B341" t="s">
        <v>79</v>
      </c>
      <c r="C341" t="s">
        <v>663</v>
      </c>
      <c r="D341" s="25" t="s">
        <v>559</v>
      </c>
      <c r="E341" t="s">
        <v>79</v>
      </c>
      <c r="F341" s="49" t="s">
        <v>82</v>
      </c>
      <c r="G341" t="s">
        <v>59</v>
      </c>
      <c r="H341" t="s">
        <v>664</v>
      </c>
      <c r="I341" t="s">
        <v>668</v>
      </c>
      <c r="K341" s="81">
        <v>280000</v>
      </c>
      <c r="L341" s="81">
        <v>280000</v>
      </c>
      <c r="M341" s="49" t="s">
        <v>568</v>
      </c>
      <c r="N341" s="49" t="s">
        <v>421</v>
      </c>
      <c r="O341" s="25" t="s">
        <v>43</v>
      </c>
      <c r="P341" t="s">
        <v>666</v>
      </c>
      <c r="Q341" s="49" t="s">
        <v>639</v>
      </c>
    </row>
    <row r="342" spans="1:17" hidden="1">
      <c r="A342" t="s">
        <v>78</v>
      </c>
      <c r="B342" t="s">
        <v>79</v>
      </c>
      <c r="C342" t="s">
        <v>663</v>
      </c>
      <c r="D342" s="25" t="s">
        <v>559</v>
      </c>
      <c r="E342" t="s">
        <v>79</v>
      </c>
      <c r="F342" s="49" t="s">
        <v>602</v>
      </c>
      <c r="G342" t="s">
        <v>59</v>
      </c>
      <c r="H342" t="s">
        <v>664</v>
      </c>
      <c r="I342" t="s">
        <v>669</v>
      </c>
      <c r="K342" s="81">
        <v>450000</v>
      </c>
      <c r="L342" s="81">
        <v>450000</v>
      </c>
      <c r="M342" s="49" t="s">
        <v>568</v>
      </c>
      <c r="N342" s="49" t="s">
        <v>425</v>
      </c>
      <c r="O342" s="25" t="s">
        <v>43</v>
      </c>
      <c r="P342" t="s">
        <v>666</v>
      </c>
      <c r="Q342" s="49" t="s">
        <v>639</v>
      </c>
    </row>
    <row r="343" spans="1:17" ht="30" hidden="1">
      <c r="A343" t="s">
        <v>670</v>
      </c>
      <c r="B343" t="s">
        <v>79</v>
      </c>
      <c r="C343" t="s">
        <v>671</v>
      </c>
      <c r="D343" t="s">
        <v>559</v>
      </c>
      <c r="E343" t="s">
        <v>79</v>
      </c>
      <c r="F343" s="49" t="s">
        <v>602</v>
      </c>
      <c r="G343" t="s">
        <v>57</v>
      </c>
      <c r="H343" s="33" t="s">
        <v>672</v>
      </c>
      <c r="I343" t="s">
        <v>673</v>
      </c>
      <c r="K343" s="81">
        <v>2700000</v>
      </c>
      <c r="L343" s="81">
        <v>2700000</v>
      </c>
      <c r="M343" s="49" t="s">
        <v>562</v>
      </c>
      <c r="N343" s="49" t="s">
        <v>87</v>
      </c>
      <c r="O343" s="25" t="s">
        <v>43</v>
      </c>
      <c r="P343" t="s">
        <v>674</v>
      </c>
    </row>
    <row r="344" spans="1:17" ht="30" hidden="1">
      <c r="A344" t="s">
        <v>670</v>
      </c>
      <c r="B344" t="s">
        <v>79</v>
      </c>
      <c r="C344" t="s">
        <v>671</v>
      </c>
      <c r="D344" t="s">
        <v>559</v>
      </c>
      <c r="E344" t="s">
        <v>79</v>
      </c>
      <c r="F344" s="49" t="s">
        <v>585</v>
      </c>
      <c r="G344" t="s">
        <v>59</v>
      </c>
      <c r="H344" s="33" t="s">
        <v>672</v>
      </c>
      <c r="I344" t="s">
        <v>675</v>
      </c>
      <c r="K344" s="81">
        <v>1400000</v>
      </c>
      <c r="L344" s="81">
        <v>1400000</v>
      </c>
      <c r="M344" s="49" t="s">
        <v>562</v>
      </c>
      <c r="N344" s="49" t="s">
        <v>373</v>
      </c>
      <c r="O344" s="25" t="s">
        <v>43</v>
      </c>
      <c r="P344" t="s">
        <v>674</v>
      </c>
    </row>
    <row r="345" spans="1:17" ht="30" hidden="1">
      <c r="A345" t="s">
        <v>215</v>
      </c>
      <c r="B345" t="s">
        <v>79</v>
      </c>
      <c r="C345" t="s">
        <v>216</v>
      </c>
      <c r="D345" t="s">
        <v>559</v>
      </c>
      <c r="E345" t="s">
        <v>79</v>
      </c>
      <c r="F345" s="49" t="s">
        <v>602</v>
      </c>
      <c r="G345" t="s">
        <v>57</v>
      </c>
      <c r="H345" s="33" t="s">
        <v>676</v>
      </c>
      <c r="I345" t="s">
        <v>677</v>
      </c>
      <c r="K345" s="81">
        <v>39000000</v>
      </c>
      <c r="L345" s="81">
        <v>39000000</v>
      </c>
      <c r="M345" s="49" t="s">
        <v>562</v>
      </c>
      <c r="N345" s="49" t="s">
        <v>373</v>
      </c>
      <c r="O345" s="25" t="s">
        <v>43</v>
      </c>
      <c r="P345" t="s">
        <v>678</v>
      </c>
    </row>
    <row r="346" spans="1:17" ht="75" hidden="1">
      <c r="A346" t="s">
        <v>136</v>
      </c>
      <c r="B346" t="s">
        <v>79</v>
      </c>
      <c r="C346" s="82" t="s">
        <v>679</v>
      </c>
      <c r="D346" t="s">
        <v>559</v>
      </c>
      <c r="E346" t="s">
        <v>79</v>
      </c>
      <c r="F346" s="49" t="s">
        <v>585</v>
      </c>
      <c r="G346" s="34" t="s">
        <v>59</v>
      </c>
      <c r="H346" t="s">
        <v>680</v>
      </c>
      <c r="I346" t="s">
        <v>681</v>
      </c>
      <c r="K346" s="81">
        <v>500000</v>
      </c>
      <c r="L346" s="81">
        <v>500000</v>
      </c>
      <c r="M346" s="48" t="s">
        <v>562</v>
      </c>
      <c r="N346" s="49" t="s">
        <v>373</v>
      </c>
      <c r="O346" s="25" t="s">
        <v>79</v>
      </c>
      <c r="P346" t="s">
        <v>682</v>
      </c>
    </row>
    <row r="347" spans="1:17" ht="30" hidden="1">
      <c r="A347" t="s">
        <v>342</v>
      </c>
      <c r="B347" t="s">
        <v>79</v>
      </c>
      <c r="C347" t="s">
        <v>683</v>
      </c>
      <c r="D347" t="s">
        <v>559</v>
      </c>
      <c r="E347" t="s">
        <v>79</v>
      </c>
      <c r="F347" s="49" t="s">
        <v>602</v>
      </c>
      <c r="G347" t="s">
        <v>57</v>
      </c>
      <c r="H347" s="33" t="s">
        <v>684</v>
      </c>
      <c r="I347" t="s">
        <v>685</v>
      </c>
      <c r="K347" s="81">
        <v>3000000</v>
      </c>
      <c r="L347" s="81">
        <v>3000000</v>
      </c>
      <c r="M347" s="49" t="s">
        <v>562</v>
      </c>
      <c r="N347" s="49" t="s">
        <v>87</v>
      </c>
      <c r="O347" s="25" t="s">
        <v>43</v>
      </c>
      <c r="P347" t="s">
        <v>686</v>
      </c>
    </row>
    <row r="348" spans="1:17" ht="30" hidden="1">
      <c r="A348" t="s">
        <v>342</v>
      </c>
      <c r="B348" t="s">
        <v>79</v>
      </c>
      <c r="C348" t="s">
        <v>683</v>
      </c>
      <c r="D348" t="s">
        <v>559</v>
      </c>
      <c r="E348" t="s">
        <v>79</v>
      </c>
      <c r="F348" s="49" t="s">
        <v>602</v>
      </c>
      <c r="G348" t="s">
        <v>57</v>
      </c>
      <c r="H348" s="33" t="s">
        <v>684</v>
      </c>
      <c r="I348" t="s">
        <v>687</v>
      </c>
      <c r="K348" s="81">
        <v>1100000</v>
      </c>
      <c r="L348" s="81">
        <v>1100000</v>
      </c>
      <c r="M348" s="49" t="s">
        <v>562</v>
      </c>
      <c r="N348" s="49" t="s">
        <v>87</v>
      </c>
      <c r="O348" s="25" t="s">
        <v>43</v>
      </c>
      <c r="P348" t="s">
        <v>686</v>
      </c>
      <c r="Q348" t="s">
        <v>688</v>
      </c>
    </row>
    <row r="349" spans="1:17" ht="30" hidden="1">
      <c r="A349" t="s">
        <v>342</v>
      </c>
      <c r="B349" t="s">
        <v>79</v>
      </c>
      <c r="C349" t="s">
        <v>683</v>
      </c>
      <c r="D349" t="s">
        <v>559</v>
      </c>
      <c r="E349" t="s">
        <v>79</v>
      </c>
      <c r="F349" s="49" t="s">
        <v>602</v>
      </c>
      <c r="G349" t="s">
        <v>57</v>
      </c>
      <c r="H349" s="33" t="s">
        <v>684</v>
      </c>
      <c r="I349" t="s">
        <v>689</v>
      </c>
      <c r="K349" s="81">
        <v>1500000</v>
      </c>
      <c r="L349" s="81">
        <v>1500000</v>
      </c>
      <c r="M349" s="49" t="s">
        <v>562</v>
      </c>
      <c r="N349" s="49" t="s">
        <v>90</v>
      </c>
      <c r="O349" s="25" t="s">
        <v>43</v>
      </c>
      <c r="P349" t="s">
        <v>686</v>
      </c>
    </row>
    <row r="350" spans="1:17" ht="30" hidden="1">
      <c r="A350" s="49" t="s">
        <v>121</v>
      </c>
      <c r="B350" t="s">
        <v>79</v>
      </c>
      <c r="C350" t="s">
        <v>581</v>
      </c>
      <c r="D350" t="s">
        <v>559</v>
      </c>
      <c r="E350" t="s">
        <v>79</v>
      </c>
      <c r="F350" s="49" t="s">
        <v>602</v>
      </c>
      <c r="G350" t="s">
        <v>57</v>
      </c>
      <c r="H350" s="33" t="s">
        <v>690</v>
      </c>
      <c r="I350" t="s">
        <v>691</v>
      </c>
      <c r="K350" s="81">
        <v>2200000</v>
      </c>
      <c r="L350" s="81">
        <v>2200000</v>
      </c>
      <c r="M350" s="49" t="s">
        <v>562</v>
      </c>
      <c r="N350" s="49" t="s">
        <v>90</v>
      </c>
      <c r="O350" s="25" t="s">
        <v>79</v>
      </c>
      <c r="P350" t="s">
        <v>692</v>
      </c>
    </row>
    <row r="351" spans="1:17" ht="30" hidden="1">
      <c r="A351" s="49" t="s">
        <v>121</v>
      </c>
      <c r="B351" t="s">
        <v>79</v>
      </c>
      <c r="C351" t="s">
        <v>581</v>
      </c>
      <c r="D351" t="s">
        <v>559</v>
      </c>
      <c r="E351" t="s">
        <v>79</v>
      </c>
      <c r="F351" s="49" t="s">
        <v>587</v>
      </c>
      <c r="G351" t="s">
        <v>59</v>
      </c>
      <c r="H351" s="33" t="s">
        <v>690</v>
      </c>
      <c r="I351" t="s">
        <v>693</v>
      </c>
      <c r="K351" s="81">
        <v>1300000</v>
      </c>
      <c r="L351" s="81">
        <v>1300000</v>
      </c>
      <c r="M351" s="49" t="s">
        <v>562</v>
      </c>
      <c r="N351" s="49" t="s">
        <v>87</v>
      </c>
      <c r="O351" s="25" t="s">
        <v>43</v>
      </c>
      <c r="P351" t="s">
        <v>692</v>
      </c>
      <c r="Q351" t="s">
        <v>688</v>
      </c>
    </row>
    <row r="352" spans="1:17" ht="30" hidden="1">
      <c r="A352" s="49" t="s">
        <v>121</v>
      </c>
      <c r="B352" t="s">
        <v>79</v>
      </c>
      <c r="C352" t="s">
        <v>581</v>
      </c>
      <c r="D352" t="s">
        <v>559</v>
      </c>
      <c r="E352" t="s">
        <v>79</v>
      </c>
      <c r="F352" s="49" t="s">
        <v>587</v>
      </c>
      <c r="G352" t="s">
        <v>59</v>
      </c>
      <c r="H352" s="33" t="s">
        <v>690</v>
      </c>
      <c r="I352" t="s">
        <v>694</v>
      </c>
      <c r="K352" s="81">
        <v>500000</v>
      </c>
      <c r="L352" s="81">
        <v>500000</v>
      </c>
      <c r="M352" s="49" t="s">
        <v>562</v>
      </c>
      <c r="N352" s="49" t="s">
        <v>87</v>
      </c>
      <c r="O352" s="25" t="s">
        <v>79</v>
      </c>
      <c r="P352" t="s">
        <v>692</v>
      </c>
    </row>
    <row r="353" spans="1:17" ht="30" hidden="1">
      <c r="A353" s="49" t="s">
        <v>262</v>
      </c>
      <c r="B353" t="s">
        <v>79</v>
      </c>
      <c r="C353" t="s">
        <v>635</v>
      </c>
      <c r="D353" t="s">
        <v>559</v>
      </c>
      <c r="E353" t="s">
        <v>79</v>
      </c>
      <c r="F353" s="41" t="s">
        <v>565</v>
      </c>
      <c r="G353" t="s">
        <v>57</v>
      </c>
      <c r="H353" s="33" t="s">
        <v>695</v>
      </c>
      <c r="I353" t="s">
        <v>696</v>
      </c>
      <c r="K353" s="81">
        <v>6900000</v>
      </c>
      <c r="L353" s="81">
        <v>6900000</v>
      </c>
      <c r="M353" s="49" t="s">
        <v>562</v>
      </c>
      <c r="N353" s="49" t="s">
        <v>87</v>
      </c>
      <c r="O353" s="25" t="s">
        <v>43</v>
      </c>
      <c r="P353" t="s">
        <v>697</v>
      </c>
      <c r="Q353" t="s">
        <v>688</v>
      </c>
    </row>
    <row r="354" spans="1:17" ht="45" hidden="1">
      <c r="A354" s="49" t="s">
        <v>91</v>
      </c>
      <c r="B354" t="s">
        <v>79</v>
      </c>
      <c r="C354" t="s">
        <v>698</v>
      </c>
      <c r="D354" t="s">
        <v>559</v>
      </c>
      <c r="E354" t="s">
        <v>79</v>
      </c>
      <c r="F354" s="49" t="s">
        <v>151</v>
      </c>
      <c r="G354" t="s">
        <v>57</v>
      </c>
      <c r="H354" s="33" t="s">
        <v>699</v>
      </c>
      <c r="I354" t="s">
        <v>700</v>
      </c>
      <c r="K354" s="81">
        <v>16000000</v>
      </c>
      <c r="L354" s="81">
        <v>20000000</v>
      </c>
      <c r="M354" s="49" t="s">
        <v>562</v>
      </c>
      <c r="N354" s="49" t="s">
        <v>87</v>
      </c>
      <c r="O354" s="25" t="s">
        <v>43</v>
      </c>
      <c r="P354" t="s">
        <v>701</v>
      </c>
      <c r="Q354" t="s">
        <v>688</v>
      </c>
    </row>
    <row r="355" spans="1:17" ht="45" hidden="1">
      <c r="A355" s="49" t="s">
        <v>91</v>
      </c>
      <c r="B355" t="s">
        <v>79</v>
      </c>
      <c r="C355" t="s">
        <v>698</v>
      </c>
      <c r="D355" t="s">
        <v>559</v>
      </c>
      <c r="E355" t="s">
        <v>79</v>
      </c>
      <c r="F355" s="49" t="s">
        <v>151</v>
      </c>
      <c r="G355" t="s">
        <v>57</v>
      </c>
      <c r="H355" s="33" t="s">
        <v>699</v>
      </c>
      <c r="I355" t="s">
        <v>702</v>
      </c>
      <c r="K355" s="81">
        <v>10000000</v>
      </c>
      <c r="L355" s="81">
        <v>19000000</v>
      </c>
      <c r="M355" s="49" t="s">
        <v>562</v>
      </c>
      <c r="N355" s="49" t="s">
        <v>87</v>
      </c>
      <c r="O355" s="25" t="s">
        <v>79</v>
      </c>
      <c r="P355" t="s">
        <v>701</v>
      </c>
    </row>
    <row r="356" spans="1:17" ht="45" hidden="1">
      <c r="A356" s="49" t="s">
        <v>91</v>
      </c>
      <c r="B356" t="s">
        <v>79</v>
      </c>
      <c r="C356" t="s">
        <v>698</v>
      </c>
      <c r="D356" t="s">
        <v>559</v>
      </c>
      <c r="E356" t="s">
        <v>79</v>
      </c>
      <c r="F356" s="49" t="s">
        <v>151</v>
      </c>
      <c r="G356" t="s">
        <v>57</v>
      </c>
      <c r="H356" s="33" t="s">
        <v>699</v>
      </c>
      <c r="I356" t="s">
        <v>703</v>
      </c>
      <c r="K356" s="81">
        <v>5000000</v>
      </c>
      <c r="L356" s="81">
        <v>5000000</v>
      </c>
      <c r="M356" s="49" t="s">
        <v>562</v>
      </c>
      <c r="N356" s="49" t="s">
        <v>87</v>
      </c>
      <c r="O356" s="25" t="s">
        <v>79</v>
      </c>
      <c r="P356" t="s">
        <v>701</v>
      </c>
    </row>
    <row r="357" spans="1:17" ht="45" hidden="1">
      <c r="A357" s="49" t="s">
        <v>91</v>
      </c>
      <c r="B357" t="s">
        <v>79</v>
      </c>
      <c r="C357" t="s">
        <v>698</v>
      </c>
      <c r="D357" t="s">
        <v>559</v>
      </c>
      <c r="E357" t="s">
        <v>79</v>
      </c>
      <c r="F357" s="49" t="s">
        <v>151</v>
      </c>
      <c r="G357" t="s">
        <v>57</v>
      </c>
      <c r="H357" s="33" t="s">
        <v>699</v>
      </c>
      <c r="I357" t="s">
        <v>704</v>
      </c>
      <c r="K357" s="81">
        <v>7000000</v>
      </c>
      <c r="L357" s="81">
        <v>7000000</v>
      </c>
      <c r="M357" s="49" t="s">
        <v>562</v>
      </c>
      <c r="N357" s="49" t="s">
        <v>87</v>
      </c>
      <c r="O357" s="25" t="s">
        <v>79</v>
      </c>
      <c r="P357" t="s">
        <v>701</v>
      </c>
    </row>
    <row r="358" spans="1:17" ht="45" hidden="1">
      <c r="A358" s="49" t="s">
        <v>91</v>
      </c>
      <c r="B358" t="s">
        <v>79</v>
      </c>
      <c r="C358" t="s">
        <v>698</v>
      </c>
      <c r="D358" t="s">
        <v>559</v>
      </c>
      <c r="E358" t="s">
        <v>79</v>
      </c>
      <c r="F358" s="49" t="s">
        <v>151</v>
      </c>
      <c r="G358" t="s">
        <v>58</v>
      </c>
      <c r="H358" s="33" t="s">
        <v>699</v>
      </c>
      <c r="I358" t="s">
        <v>705</v>
      </c>
      <c r="K358" s="81">
        <v>3000000</v>
      </c>
      <c r="L358" s="81">
        <v>3000000</v>
      </c>
      <c r="M358" s="49" t="s">
        <v>562</v>
      </c>
      <c r="N358" s="49" t="s">
        <v>87</v>
      </c>
      <c r="O358" s="25" t="s">
        <v>79</v>
      </c>
      <c r="P358" t="s">
        <v>701</v>
      </c>
    </row>
    <row r="359" spans="1:17" ht="45" hidden="1">
      <c r="A359" s="49" t="s">
        <v>91</v>
      </c>
      <c r="B359" t="s">
        <v>79</v>
      </c>
      <c r="C359" t="s">
        <v>698</v>
      </c>
      <c r="D359" t="s">
        <v>559</v>
      </c>
      <c r="E359" t="s">
        <v>79</v>
      </c>
      <c r="F359" s="49" t="s">
        <v>151</v>
      </c>
      <c r="G359" t="s">
        <v>58</v>
      </c>
      <c r="H359" s="33" t="s">
        <v>699</v>
      </c>
      <c r="I359" t="s">
        <v>706</v>
      </c>
      <c r="K359" s="81">
        <v>2000000</v>
      </c>
      <c r="L359" s="81">
        <v>2000000</v>
      </c>
      <c r="M359" s="49" t="s">
        <v>562</v>
      </c>
      <c r="N359" s="49" t="s">
        <v>87</v>
      </c>
      <c r="O359" s="25" t="s">
        <v>79</v>
      </c>
      <c r="P359" t="s">
        <v>701</v>
      </c>
    </row>
    <row r="360" spans="1:17" hidden="1">
      <c r="A360" s="49" t="s">
        <v>91</v>
      </c>
      <c r="B360" t="s">
        <v>79</v>
      </c>
      <c r="C360" s="34" t="s">
        <v>707</v>
      </c>
      <c r="D360" t="s">
        <v>559</v>
      </c>
      <c r="E360" t="s">
        <v>79</v>
      </c>
      <c r="F360" s="49" t="s">
        <v>708</v>
      </c>
      <c r="G360" s="34" t="s">
        <v>57</v>
      </c>
      <c r="H360" t="s">
        <v>709</v>
      </c>
      <c r="I360" t="s">
        <v>710</v>
      </c>
      <c r="K360" s="81">
        <v>15000000</v>
      </c>
      <c r="L360" s="81">
        <v>44000000</v>
      </c>
      <c r="M360" s="48" t="s">
        <v>711</v>
      </c>
      <c r="N360" s="49" t="s">
        <v>90</v>
      </c>
      <c r="O360" s="25" t="s">
        <v>79</v>
      </c>
      <c r="P360" t="s">
        <v>712</v>
      </c>
    </row>
    <row r="361" spans="1:17" hidden="1">
      <c r="A361" s="49" t="s">
        <v>91</v>
      </c>
      <c r="B361" t="s">
        <v>79</v>
      </c>
      <c r="C361" s="34" t="s">
        <v>707</v>
      </c>
      <c r="D361" t="s">
        <v>559</v>
      </c>
      <c r="E361" t="s">
        <v>79</v>
      </c>
      <c r="F361" s="49" t="s">
        <v>708</v>
      </c>
      <c r="G361" s="34" t="s">
        <v>58</v>
      </c>
      <c r="H361" t="s">
        <v>709</v>
      </c>
      <c r="I361" t="s">
        <v>705</v>
      </c>
      <c r="K361" s="81" t="s">
        <v>713</v>
      </c>
      <c r="L361" s="81" t="s">
        <v>713</v>
      </c>
      <c r="M361" s="48" t="s">
        <v>711</v>
      </c>
      <c r="N361" s="49" t="s">
        <v>90</v>
      </c>
      <c r="O361" s="25" t="s">
        <v>79</v>
      </c>
      <c r="P361" t="s">
        <v>712</v>
      </c>
    </row>
    <row r="362" spans="1:17" ht="45" hidden="1">
      <c r="A362" s="49" t="s">
        <v>670</v>
      </c>
      <c r="B362" t="s">
        <v>79</v>
      </c>
      <c r="C362" s="34" t="s">
        <v>714</v>
      </c>
      <c r="D362" t="s">
        <v>559</v>
      </c>
      <c r="E362" t="s">
        <v>79</v>
      </c>
      <c r="F362" s="49" t="s">
        <v>708</v>
      </c>
      <c r="G362" s="34" t="s">
        <v>57</v>
      </c>
      <c r="H362" s="33" t="s">
        <v>715</v>
      </c>
      <c r="I362" t="s">
        <v>716</v>
      </c>
      <c r="K362" s="81">
        <v>3000000</v>
      </c>
      <c r="L362" s="81">
        <v>7000000</v>
      </c>
      <c r="M362" s="48" t="s">
        <v>562</v>
      </c>
      <c r="N362" s="49" t="s">
        <v>90</v>
      </c>
      <c r="O362" s="25" t="s">
        <v>79</v>
      </c>
      <c r="P362" t="s">
        <v>717</v>
      </c>
    </row>
    <row r="363" spans="1:17" ht="45" hidden="1">
      <c r="A363" s="49" t="s">
        <v>670</v>
      </c>
      <c r="B363" t="s">
        <v>79</v>
      </c>
      <c r="C363" s="34" t="s">
        <v>714</v>
      </c>
      <c r="D363" t="s">
        <v>559</v>
      </c>
      <c r="E363" t="s">
        <v>79</v>
      </c>
      <c r="F363" s="49" t="s">
        <v>708</v>
      </c>
      <c r="G363" s="34" t="s">
        <v>58</v>
      </c>
      <c r="H363" s="33" t="s">
        <v>715</v>
      </c>
      <c r="I363" t="s">
        <v>705</v>
      </c>
      <c r="K363" s="81">
        <v>2000000</v>
      </c>
      <c r="L363" s="81">
        <v>2000000</v>
      </c>
      <c r="M363" s="48" t="s">
        <v>562</v>
      </c>
      <c r="N363" s="49" t="s">
        <v>90</v>
      </c>
      <c r="O363" s="25" t="s">
        <v>79</v>
      </c>
      <c r="P363" t="s">
        <v>717</v>
      </c>
    </row>
    <row r="364" spans="1:17" ht="30" hidden="1">
      <c r="A364" s="49" t="s">
        <v>205</v>
      </c>
      <c r="B364" t="s">
        <v>79</v>
      </c>
      <c r="C364" s="34" t="s">
        <v>206</v>
      </c>
      <c r="D364" t="s">
        <v>559</v>
      </c>
      <c r="E364" t="s">
        <v>79</v>
      </c>
      <c r="F364" s="49" t="s">
        <v>708</v>
      </c>
      <c r="G364" s="34" t="s">
        <v>57</v>
      </c>
      <c r="H364" s="33" t="s">
        <v>718</v>
      </c>
      <c r="I364" t="s">
        <v>719</v>
      </c>
      <c r="K364" s="81">
        <v>20000000</v>
      </c>
      <c r="L364" s="81">
        <v>20000000</v>
      </c>
      <c r="M364" s="48" t="s">
        <v>711</v>
      </c>
      <c r="N364" s="49" t="s">
        <v>484</v>
      </c>
      <c r="O364" s="25" t="s">
        <v>79</v>
      </c>
    </row>
    <row r="365" spans="1:17" ht="30" hidden="1">
      <c r="A365" s="49" t="s">
        <v>205</v>
      </c>
      <c r="B365" t="s">
        <v>79</v>
      </c>
      <c r="C365" s="34" t="s">
        <v>206</v>
      </c>
      <c r="D365" t="s">
        <v>559</v>
      </c>
      <c r="E365" t="s">
        <v>79</v>
      </c>
      <c r="F365" s="49" t="s">
        <v>708</v>
      </c>
      <c r="G365" s="34" t="s">
        <v>58</v>
      </c>
      <c r="H365" s="33" t="s">
        <v>718</v>
      </c>
      <c r="I365" t="s">
        <v>705</v>
      </c>
      <c r="K365" s="81">
        <v>3000000</v>
      </c>
      <c r="L365" s="81">
        <v>3000000</v>
      </c>
      <c r="M365" s="48" t="s">
        <v>711</v>
      </c>
      <c r="N365" s="49" t="s">
        <v>484</v>
      </c>
      <c r="O365" s="25" t="s">
        <v>79</v>
      </c>
    </row>
    <row r="366" spans="1:17" ht="90" hidden="1">
      <c r="A366" s="49" t="s">
        <v>215</v>
      </c>
      <c r="B366" t="s">
        <v>79</v>
      </c>
      <c r="C366" s="82" t="s">
        <v>720</v>
      </c>
      <c r="D366" t="s">
        <v>559</v>
      </c>
      <c r="E366" t="s">
        <v>79</v>
      </c>
      <c r="F366" s="49" t="s">
        <v>602</v>
      </c>
      <c r="G366" s="34" t="s">
        <v>58</v>
      </c>
      <c r="H366" t="s">
        <v>721</v>
      </c>
      <c r="I366" t="s">
        <v>722</v>
      </c>
      <c r="K366" s="81">
        <v>10000000</v>
      </c>
      <c r="L366" s="81">
        <v>10000000</v>
      </c>
      <c r="M366" s="48" t="s">
        <v>711</v>
      </c>
      <c r="N366" s="49" t="s">
        <v>499</v>
      </c>
      <c r="O366" s="25" t="s">
        <v>79</v>
      </c>
      <c r="P366" t="s">
        <v>723</v>
      </c>
    </row>
    <row r="367" spans="1:17" ht="90" hidden="1">
      <c r="A367" s="49" t="s">
        <v>215</v>
      </c>
      <c r="B367" t="s">
        <v>79</v>
      </c>
      <c r="C367" s="82" t="s">
        <v>720</v>
      </c>
      <c r="D367" t="s">
        <v>559</v>
      </c>
      <c r="E367" t="s">
        <v>79</v>
      </c>
      <c r="F367" s="49" t="s">
        <v>708</v>
      </c>
      <c r="G367" s="34" t="s">
        <v>58</v>
      </c>
      <c r="H367" t="s">
        <v>721</v>
      </c>
      <c r="I367" t="s">
        <v>724</v>
      </c>
      <c r="K367" s="81">
        <v>2000000</v>
      </c>
      <c r="L367" s="81">
        <v>2000000</v>
      </c>
      <c r="M367" s="48" t="s">
        <v>711</v>
      </c>
      <c r="N367" s="49" t="s">
        <v>499</v>
      </c>
      <c r="O367" s="25" t="s">
        <v>79</v>
      </c>
      <c r="P367" t="s">
        <v>723</v>
      </c>
    </row>
    <row r="368" spans="1:17" ht="45" hidden="1">
      <c r="A368" t="s">
        <v>670</v>
      </c>
      <c r="B368" t="s">
        <v>79</v>
      </c>
      <c r="C368" s="34" t="s">
        <v>711</v>
      </c>
      <c r="D368" t="s">
        <v>559</v>
      </c>
      <c r="E368" t="s">
        <v>79</v>
      </c>
      <c r="F368" t="s">
        <v>602</v>
      </c>
      <c r="G368" s="34" t="s">
        <v>57</v>
      </c>
      <c r="H368" s="33" t="s">
        <v>725</v>
      </c>
      <c r="I368" s="34" t="s">
        <v>711</v>
      </c>
      <c r="K368" s="53">
        <v>5000000</v>
      </c>
      <c r="L368" s="53">
        <v>5000000</v>
      </c>
      <c r="M368" s="34" t="s">
        <v>711</v>
      </c>
      <c r="N368" s="49" t="s">
        <v>373</v>
      </c>
      <c r="O368" s="25" t="s">
        <v>79</v>
      </c>
      <c r="Q368" t="s">
        <v>726</v>
      </c>
    </row>
    <row r="369" spans="1:17" ht="120" hidden="1">
      <c r="A369" t="s">
        <v>727</v>
      </c>
      <c r="B369" t="s">
        <v>79</v>
      </c>
      <c r="C369" s="82" t="s">
        <v>728</v>
      </c>
      <c r="D369" t="s">
        <v>559</v>
      </c>
      <c r="E369" t="s">
        <v>79</v>
      </c>
      <c r="F369" s="41" t="s">
        <v>574</v>
      </c>
      <c r="G369" s="34" t="s">
        <v>57</v>
      </c>
      <c r="H369" s="33" t="s">
        <v>729</v>
      </c>
      <c r="I369" s="34" t="s">
        <v>711</v>
      </c>
      <c r="K369" s="53">
        <v>38500000</v>
      </c>
      <c r="L369" s="53">
        <v>38500000</v>
      </c>
      <c r="M369" s="34" t="s">
        <v>562</v>
      </c>
      <c r="N369" s="49" t="s">
        <v>373</v>
      </c>
      <c r="O369" s="25" t="s">
        <v>43</v>
      </c>
      <c r="P369" t="s">
        <v>730</v>
      </c>
      <c r="Q369" s="49" t="s">
        <v>639</v>
      </c>
    </row>
    <row r="370" spans="1:17" ht="75" hidden="1">
      <c r="A370" s="49" t="s">
        <v>136</v>
      </c>
      <c r="B370" t="s">
        <v>79</v>
      </c>
      <c r="C370" s="82" t="s">
        <v>679</v>
      </c>
      <c r="D370" t="s">
        <v>559</v>
      </c>
      <c r="E370" t="s">
        <v>79</v>
      </c>
      <c r="F370" s="49" t="s">
        <v>587</v>
      </c>
      <c r="G370" s="34" t="s">
        <v>57</v>
      </c>
      <c r="H370" s="49" t="s">
        <v>731</v>
      </c>
      <c r="I370" s="34" t="s">
        <v>711</v>
      </c>
      <c r="K370" s="53">
        <v>15010000</v>
      </c>
      <c r="L370" s="53">
        <v>15010000</v>
      </c>
      <c r="M370" s="34" t="s">
        <v>711</v>
      </c>
      <c r="N370" s="49" t="s">
        <v>373</v>
      </c>
      <c r="O370" s="25" t="s">
        <v>43</v>
      </c>
      <c r="P370" t="s">
        <v>732</v>
      </c>
      <c r="Q370" s="49" t="s">
        <v>733</v>
      </c>
    </row>
    <row r="371" spans="1:17" ht="75" hidden="1">
      <c r="A371" s="49" t="s">
        <v>136</v>
      </c>
      <c r="B371" t="s">
        <v>79</v>
      </c>
      <c r="C371" s="82" t="s">
        <v>679</v>
      </c>
      <c r="D371" t="s">
        <v>559</v>
      </c>
      <c r="E371" t="s">
        <v>79</v>
      </c>
      <c r="F371" t="s">
        <v>602</v>
      </c>
      <c r="G371" s="34" t="s">
        <v>57</v>
      </c>
      <c r="H371" s="49" t="s">
        <v>680</v>
      </c>
      <c r="I371" s="34" t="s">
        <v>711</v>
      </c>
      <c r="K371" s="53">
        <v>25000000</v>
      </c>
      <c r="L371" s="53">
        <v>25000000</v>
      </c>
      <c r="M371" s="34" t="s">
        <v>711</v>
      </c>
      <c r="N371" s="49" t="s">
        <v>373</v>
      </c>
      <c r="O371" s="25" t="s">
        <v>41</v>
      </c>
      <c r="P371" t="s">
        <v>734</v>
      </c>
      <c r="Q371" t="s">
        <v>735</v>
      </c>
    </row>
    <row r="372" spans="1:17" ht="75" hidden="1">
      <c r="A372" t="s">
        <v>262</v>
      </c>
      <c r="B372" t="s">
        <v>79</v>
      </c>
      <c r="C372" s="82" t="s">
        <v>736</v>
      </c>
      <c r="D372" t="s">
        <v>559</v>
      </c>
      <c r="E372" t="s">
        <v>79</v>
      </c>
      <c r="F372" t="s">
        <v>602</v>
      </c>
      <c r="G372" s="34" t="s">
        <v>57</v>
      </c>
      <c r="H372" t="s">
        <v>737</v>
      </c>
      <c r="I372" s="34" t="s">
        <v>711</v>
      </c>
      <c r="K372" s="53">
        <v>61200000</v>
      </c>
      <c r="L372" s="53">
        <v>61200000</v>
      </c>
      <c r="M372" s="34" t="s">
        <v>711</v>
      </c>
      <c r="N372" s="49" t="s">
        <v>373</v>
      </c>
      <c r="O372" s="25" t="s">
        <v>79</v>
      </c>
      <c r="P372" t="s">
        <v>738</v>
      </c>
      <c r="Q372" t="s">
        <v>726</v>
      </c>
    </row>
    <row r="373" spans="1:17" hidden="1">
      <c r="A373" t="s">
        <v>739</v>
      </c>
      <c r="B373" t="s">
        <v>79</v>
      </c>
      <c r="C373" s="34" t="s">
        <v>740</v>
      </c>
      <c r="D373" t="s">
        <v>559</v>
      </c>
      <c r="E373" t="s">
        <v>79</v>
      </c>
      <c r="F373" t="s">
        <v>602</v>
      </c>
      <c r="G373" s="34" t="s">
        <v>57</v>
      </c>
      <c r="H373" t="s">
        <v>741</v>
      </c>
      <c r="I373" s="34" t="s">
        <v>711</v>
      </c>
      <c r="K373" s="53">
        <v>4000000</v>
      </c>
      <c r="L373" s="53">
        <v>4000000</v>
      </c>
      <c r="M373" s="34" t="s">
        <v>711</v>
      </c>
      <c r="N373" s="49" t="s">
        <v>373</v>
      </c>
      <c r="O373" s="25" t="s">
        <v>79</v>
      </c>
      <c r="P373" t="s">
        <v>742</v>
      </c>
      <c r="Q373" t="s">
        <v>726</v>
      </c>
    </row>
    <row r="374" spans="1:17" ht="60" hidden="1">
      <c r="A374" s="49" t="s">
        <v>91</v>
      </c>
      <c r="B374" t="s">
        <v>79</v>
      </c>
      <c r="C374" s="34" t="s">
        <v>711</v>
      </c>
      <c r="D374" t="s">
        <v>559</v>
      </c>
      <c r="E374" t="s">
        <v>79</v>
      </c>
      <c r="F374" t="s">
        <v>602</v>
      </c>
      <c r="G374" s="34" t="s">
        <v>57</v>
      </c>
      <c r="H374" s="33" t="s">
        <v>743</v>
      </c>
      <c r="I374" s="34" t="s">
        <v>711</v>
      </c>
      <c r="K374" s="53">
        <v>60900000</v>
      </c>
      <c r="L374" s="53">
        <v>60900000</v>
      </c>
      <c r="M374" s="34" t="s">
        <v>711</v>
      </c>
      <c r="N374" s="49" t="s">
        <v>373</v>
      </c>
      <c r="O374" s="25" t="s">
        <v>79</v>
      </c>
      <c r="P374" t="s">
        <v>744</v>
      </c>
      <c r="Q374" t="s">
        <v>726</v>
      </c>
    </row>
    <row r="375" spans="1:17" ht="90" hidden="1">
      <c r="A375" t="s">
        <v>136</v>
      </c>
      <c r="B375" s="29" t="s">
        <v>79</v>
      </c>
      <c r="C375" t="s">
        <v>745</v>
      </c>
      <c r="D375" t="s">
        <v>559</v>
      </c>
      <c r="E375" s="29" t="s">
        <v>746</v>
      </c>
      <c r="F375" s="36" t="s">
        <v>93</v>
      </c>
      <c r="G375" s="36" t="s">
        <v>83</v>
      </c>
      <c r="H375" t="s">
        <v>747</v>
      </c>
      <c r="I375" s="33" t="s">
        <v>748</v>
      </c>
      <c r="K375" s="26">
        <v>3500000</v>
      </c>
      <c r="L375" s="26">
        <v>3500000</v>
      </c>
      <c r="M375" t="s">
        <v>86</v>
      </c>
      <c r="N375" s="83" t="s">
        <v>87</v>
      </c>
      <c r="O375" s="25" t="s">
        <v>41</v>
      </c>
      <c r="P375" t="s">
        <v>682</v>
      </c>
    </row>
    <row r="376" spans="1:17" ht="45" hidden="1">
      <c r="A376" t="s">
        <v>136</v>
      </c>
      <c r="B376" s="29" t="s">
        <v>79</v>
      </c>
      <c r="C376" t="s">
        <v>745</v>
      </c>
      <c r="D376" t="s">
        <v>559</v>
      </c>
      <c r="E376" s="29" t="s">
        <v>746</v>
      </c>
      <c r="F376" s="36" t="s">
        <v>93</v>
      </c>
      <c r="G376" s="36" t="s">
        <v>59</v>
      </c>
      <c r="H376" t="s">
        <v>747</v>
      </c>
      <c r="I376" s="33" t="s">
        <v>749</v>
      </c>
      <c r="K376" s="26">
        <v>2825000</v>
      </c>
      <c r="L376" s="26">
        <v>2825000</v>
      </c>
      <c r="M376" t="s">
        <v>86</v>
      </c>
      <c r="N376" s="83" t="s">
        <v>87</v>
      </c>
      <c r="O376" s="25" t="s">
        <v>41</v>
      </c>
      <c r="P376" t="s">
        <v>750</v>
      </c>
    </row>
    <row r="377" spans="1:17" hidden="1">
      <c r="A377" t="s">
        <v>136</v>
      </c>
      <c r="B377" s="29" t="s">
        <v>79</v>
      </c>
      <c r="C377" t="s">
        <v>745</v>
      </c>
      <c r="D377" t="s">
        <v>559</v>
      </c>
      <c r="E377" s="29" t="s">
        <v>751</v>
      </c>
      <c r="F377" s="36" t="s">
        <v>93</v>
      </c>
      <c r="G377" s="36" t="s">
        <v>83</v>
      </c>
      <c r="H377" t="s">
        <v>747</v>
      </c>
      <c r="I377" s="33" t="s">
        <v>752</v>
      </c>
      <c r="K377" s="26">
        <v>11659091</v>
      </c>
      <c r="L377" s="26">
        <v>11659091</v>
      </c>
      <c r="M377" t="s">
        <v>86</v>
      </c>
      <c r="N377" s="83" t="s">
        <v>373</v>
      </c>
      <c r="O377" s="25" t="s">
        <v>41</v>
      </c>
      <c r="P377" t="s">
        <v>734</v>
      </c>
    </row>
    <row r="378" spans="1:17" ht="30" hidden="1">
      <c r="A378" t="s">
        <v>136</v>
      </c>
      <c r="B378" s="29" t="s">
        <v>79</v>
      </c>
      <c r="C378" t="s">
        <v>745</v>
      </c>
      <c r="D378" t="s">
        <v>559</v>
      </c>
      <c r="E378" s="29" t="s">
        <v>746</v>
      </c>
      <c r="F378" s="36" t="s">
        <v>93</v>
      </c>
      <c r="G378" s="36" t="s">
        <v>83</v>
      </c>
      <c r="H378" t="s">
        <v>747</v>
      </c>
      <c r="I378" s="33" t="s">
        <v>753</v>
      </c>
      <c r="K378" s="26">
        <v>5977971</v>
      </c>
      <c r="L378" s="26">
        <v>5977971</v>
      </c>
      <c r="M378" t="s">
        <v>86</v>
      </c>
      <c r="N378" s="83" t="s">
        <v>484</v>
      </c>
      <c r="O378" s="25" t="s">
        <v>41</v>
      </c>
      <c r="P378" t="s">
        <v>754</v>
      </c>
    </row>
    <row r="379" spans="1:17" ht="30" hidden="1">
      <c r="A379" t="s">
        <v>136</v>
      </c>
      <c r="B379" s="29" t="s">
        <v>79</v>
      </c>
      <c r="C379" t="s">
        <v>745</v>
      </c>
      <c r="D379" t="s">
        <v>559</v>
      </c>
      <c r="E379" s="29" t="s">
        <v>746</v>
      </c>
      <c r="F379" s="36" t="s">
        <v>93</v>
      </c>
      <c r="G379" s="36" t="s">
        <v>83</v>
      </c>
      <c r="H379" t="s">
        <v>747</v>
      </c>
      <c r="I379" s="33" t="s">
        <v>755</v>
      </c>
      <c r="K379" s="26">
        <v>1815000</v>
      </c>
      <c r="L379" s="26">
        <v>1815000</v>
      </c>
      <c r="M379" t="s">
        <v>86</v>
      </c>
      <c r="N379" s="83" t="s">
        <v>373</v>
      </c>
      <c r="O379" s="25" t="s">
        <v>41</v>
      </c>
      <c r="P379" t="s">
        <v>756</v>
      </c>
    </row>
    <row r="380" spans="1:17" ht="30" hidden="1">
      <c r="A380" t="s">
        <v>136</v>
      </c>
      <c r="B380" s="29" t="s">
        <v>79</v>
      </c>
      <c r="C380" t="s">
        <v>745</v>
      </c>
      <c r="D380" t="s">
        <v>559</v>
      </c>
      <c r="E380" s="29" t="s">
        <v>746</v>
      </c>
      <c r="F380" s="36" t="s">
        <v>93</v>
      </c>
      <c r="G380" s="36" t="s">
        <v>83</v>
      </c>
      <c r="H380" t="s">
        <v>747</v>
      </c>
      <c r="I380" s="33" t="s">
        <v>757</v>
      </c>
      <c r="K380" s="26">
        <v>2852143</v>
      </c>
      <c r="L380" s="26">
        <v>2852143</v>
      </c>
      <c r="M380" t="s">
        <v>86</v>
      </c>
      <c r="N380" s="83" t="s">
        <v>90</v>
      </c>
      <c r="O380" s="25" t="s">
        <v>41</v>
      </c>
      <c r="P380" t="s">
        <v>758</v>
      </c>
    </row>
    <row r="381" spans="1:17" s="28" customFormat="1" ht="45" hidden="1">
      <c r="A381" s="28" t="s">
        <v>136</v>
      </c>
      <c r="B381" s="28" t="s">
        <v>79</v>
      </c>
      <c r="C381" s="28" t="s">
        <v>79</v>
      </c>
      <c r="D381" s="28" t="s">
        <v>759</v>
      </c>
      <c r="E381" s="28" t="s">
        <v>79</v>
      </c>
      <c r="F381" s="28" t="s">
        <v>565</v>
      </c>
      <c r="G381" s="28" t="s">
        <v>83</v>
      </c>
      <c r="H381" s="28" t="s">
        <v>760</v>
      </c>
      <c r="I381" s="28" t="s">
        <v>761</v>
      </c>
      <c r="K381" s="51">
        <v>528000</v>
      </c>
      <c r="L381" s="51">
        <v>528000</v>
      </c>
      <c r="M381" s="28" t="s">
        <v>86</v>
      </c>
      <c r="N381" s="28" t="s">
        <v>373</v>
      </c>
      <c r="O381" s="25" t="s">
        <v>43</v>
      </c>
      <c r="P381" s="28" t="s">
        <v>762</v>
      </c>
    </row>
    <row r="382" spans="1:17" s="28" customFormat="1" ht="30" hidden="1">
      <c r="A382" s="28" t="s">
        <v>136</v>
      </c>
      <c r="B382" s="28" t="s">
        <v>79</v>
      </c>
      <c r="C382" s="28" t="s">
        <v>79</v>
      </c>
      <c r="D382" s="28" t="s">
        <v>759</v>
      </c>
      <c r="E382" s="28" t="s">
        <v>79</v>
      </c>
      <c r="F382" s="28" t="s">
        <v>565</v>
      </c>
      <c r="G382" s="28" t="s">
        <v>83</v>
      </c>
      <c r="H382" s="28" t="s">
        <v>763</v>
      </c>
      <c r="I382" s="28" t="s">
        <v>764</v>
      </c>
      <c r="K382" s="51">
        <v>2572000</v>
      </c>
      <c r="L382" s="51">
        <v>2572000</v>
      </c>
      <c r="M382" s="28" t="s">
        <v>86</v>
      </c>
      <c r="N382" s="28" t="s">
        <v>373</v>
      </c>
      <c r="O382" s="28" t="s">
        <v>41</v>
      </c>
      <c r="P382" s="28" t="s">
        <v>762</v>
      </c>
    </row>
    <row r="383" spans="1:17" s="28" customFormat="1" ht="30" hidden="1">
      <c r="A383" s="28" t="s">
        <v>136</v>
      </c>
      <c r="B383" s="28" t="s">
        <v>79</v>
      </c>
      <c r="C383" s="28" t="s">
        <v>79</v>
      </c>
      <c r="D383" s="28" t="s">
        <v>759</v>
      </c>
      <c r="E383" s="28" t="s">
        <v>79</v>
      </c>
      <c r="F383" s="28" t="s">
        <v>565</v>
      </c>
      <c r="G383" s="28" t="s">
        <v>83</v>
      </c>
      <c r="H383" s="28" t="s">
        <v>765</v>
      </c>
      <c r="I383" s="28" t="s">
        <v>766</v>
      </c>
      <c r="K383" s="51">
        <v>3100000</v>
      </c>
      <c r="L383" s="51">
        <v>3100000</v>
      </c>
      <c r="M383" s="28" t="s">
        <v>86</v>
      </c>
      <c r="N383" s="28" t="s">
        <v>373</v>
      </c>
      <c r="O383" s="28" t="s">
        <v>41</v>
      </c>
      <c r="P383" s="28" t="s">
        <v>762</v>
      </c>
    </row>
    <row r="384" spans="1:17" s="28" customFormat="1" ht="45" hidden="1">
      <c r="A384" s="28" t="s">
        <v>136</v>
      </c>
      <c r="B384" s="28" t="s">
        <v>79</v>
      </c>
      <c r="C384" s="28" t="s">
        <v>79</v>
      </c>
      <c r="D384" s="28" t="s">
        <v>759</v>
      </c>
      <c r="E384" s="28" t="s">
        <v>79</v>
      </c>
      <c r="F384" s="28" t="s">
        <v>151</v>
      </c>
      <c r="G384" s="28" t="s">
        <v>99</v>
      </c>
      <c r="H384" s="28" t="s">
        <v>767</v>
      </c>
      <c r="I384" s="28" t="s">
        <v>768</v>
      </c>
      <c r="K384" s="51">
        <v>1650000</v>
      </c>
      <c r="L384" s="51">
        <v>1650000</v>
      </c>
      <c r="M384" s="28" t="s">
        <v>86</v>
      </c>
      <c r="N384" s="28" t="s">
        <v>373</v>
      </c>
      <c r="O384" s="28" t="s">
        <v>41</v>
      </c>
      <c r="P384" s="28" t="s">
        <v>762</v>
      </c>
    </row>
    <row r="385" spans="1:16" s="28" customFormat="1" ht="45" hidden="1">
      <c r="A385" s="28" t="s">
        <v>136</v>
      </c>
      <c r="B385" s="28" t="s">
        <v>79</v>
      </c>
      <c r="C385" s="28" t="s">
        <v>79</v>
      </c>
      <c r="D385" s="28" t="s">
        <v>759</v>
      </c>
      <c r="E385" s="28" t="s">
        <v>79</v>
      </c>
      <c r="F385" s="28" t="s">
        <v>151</v>
      </c>
      <c r="G385" s="28" t="s">
        <v>83</v>
      </c>
      <c r="H385" s="28" t="s">
        <v>769</v>
      </c>
      <c r="I385" s="28" t="s">
        <v>770</v>
      </c>
      <c r="K385" s="51">
        <v>5600000</v>
      </c>
      <c r="L385" s="51">
        <v>5600000</v>
      </c>
      <c r="M385" s="28" t="s">
        <v>86</v>
      </c>
      <c r="N385" s="28" t="s">
        <v>421</v>
      </c>
      <c r="O385" s="28" t="s">
        <v>41</v>
      </c>
      <c r="P385" s="28" t="s">
        <v>762</v>
      </c>
    </row>
    <row r="386" spans="1:16" s="28" customFormat="1" ht="60" hidden="1">
      <c r="A386" s="28" t="s">
        <v>771</v>
      </c>
      <c r="B386" s="28" t="s">
        <v>79</v>
      </c>
      <c r="C386" s="28" t="s">
        <v>79</v>
      </c>
      <c r="D386" s="28" t="s">
        <v>772</v>
      </c>
      <c r="E386" s="28" t="s">
        <v>79</v>
      </c>
      <c r="F386" s="28" t="s">
        <v>82</v>
      </c>
      <c r="G386" s="28" t="s">
        <v>99</v>
      </c>
      <c r="H386" s="28" t="s">
        <v>773</v>
      </c>
      <c r="I386" s="28" t="s">
        <v>773</v>
      </c>
      <c r="J386" s="28" t="s">
        <v>774</v>
      </c>
      <c r="K386" s="51">
        <v>49500000</v>
      </c>
      <c r="L386" s="51">
        <v>99000000</v>
      </c>
      <c r="M386" s="28" t="s">
        <v>86</v>
      </c>
      <c r="N386" s="28" t="s">
        <v>373</v>
      </c>
      <c r="O386" s="25" t="s">
        <v>43</v>
      </c>
      <c r="P386" s="25" t="s">
        <v>775</v>
      </c>
    </row>
    <row r="387" spans="1:16" s="28" customFormat="1" ht="60" hidden="1">
      <c r="A387" s="28" t="s">
        <v>91</v>
      </c>
      <c r="B387" s="28" t="s">
        <v>79</v>
      </c>
      <c r="C387" s="28" t="s">
        <v>776</v>
      </c>
      <c r="D387" s="28" t="s">
        <v>772</v>
      </c>
      <c r="E387" s="28" t="s">
        <v>79</v>
      </c>
      <c r="F387" s="28" t="s">
        <v>82</v>
      </c>
      <c r="G387" s="28" t="s">
        <v>83</v>
      </c>
      <c r="H387" s="28" t="s">
        <v>777</v>
      </c>
      <c r="I387" s="28" t="s">
        <v>777</v>
      </c>
      <c r="J387" s="28" t="s">
        <v>778</v>
      </c>
      <c r="K387" s="51">
        <v>69300000</v>
      </c>
      <c r="L387" s="51">
        <v>69300000</v>
      </c>
      <c r="M387" s="28" t="s">
        <v>779</v>
      </c>
      <c r="N387" s="28" t="s">
        <v>373</v>
      </c>
      <c r="O387" s="28" t="s">
        <v>41</v>
      </c>
    </row>
    <row r="388" spans="1:16" s="28" customFormat="1" ht="60" hidden="1">
      <c r="A388" s="28" t="s">
        <v>91</v>
      </c>
      <c r="B388" s="28" t="s">
        <v>79</v>
      </c>
      <c r="C388" s="28" t="s">
        <v>288</v>
      </c>
      <c r="D388" s="28" t="s">
        <v>772</v>
      </c>
      <c r="E388" s="28" t="s">
        <v>79</v>
      </c>
      <c r="F388" s="28" t="s">
        <v>82</v>
      </c>
      <c r="G388" s="28" t="s">
        <v>83</v>
      </c>
      <c r="H388" s="28" t="s">
        <v>780</v>
      </c>
      <c r="I388" s="28" t="s">
        <v>781</v>
      </c>
      <c r="J388" s="28" t="s">
        <v>782</v>
      </c>
      <c r="K388" s="51">
        <v>9900000</v>
      </c>
      <c r="L388" s="51">
        <v>9900000</v>
      </c>
      <c r="M388" s="28" t="s">
        <v>779</v>
      </c>
      <c r="N388" s="28" t="s">
        <v>373</v>
      </c>
      <c r="O388" s="28" t="s">
        <v>41</v>
      </c>
    </row>
    <row r="389" spans="1:16" s="28" customFormat="1" ht="45" hidden="1">
      <c r="A389" s="28" t="s">
        <v>215</v>
      </c>
      <c r="B389" s="28" t="s">
        <v>79</v>
      </c>
      <c r="C389" s="28" t="s">
        <v>79</v>
      </c>
      <c r="D389" s="28" t="s">
        <v>772</v>
      </c>
      <c r="E389" s="28" t="s">
        <v>79</v>
      </c>
      <c r="F389" s="28" t="s">
        <v>151</v>
      </c>
      <c r="G389" s="28" t="s">
        <v>99</v>
      </c>
      <c r="H389" s="28" t="s">
        <v>783</v>
      </c>
      <c r="I389" s="28" t="s">
        <v>784</v>
      </c>
      <c r="J389" s="28" t="s">
        <v>785</v>
      </c>
      <c r="K389" s="51">
        <v>13200000</v>
      </c>
      <c r="L389" s="51">
        <v>13200000</v>
      </c>
      <c r="M389" s="28" t="s">
        <v>779</v>
      </c>
      <c r="N389" s="28" t="s">
        <v>373</v>
      </c>
      <c r="O389" s="28" t="s">
        <v>41</v>
      </c>
    </row>
    <row r="390" spans="1:16" s="28" customFormat="1" ht="60" hidden="1" customHeight="1">
      <c r="A390" s="28" t="s">
        <v>612</v>
      </c>
      <c r="B390" s="28" t="s">
        <v>79</v>
      </c>
      <c r="C390" s="28" t="s">
        <v>79</v>
      </c>
      <c r="D390" s="28" t="s">
        <v>772</v>
      </c>
      <c r="E390" s="28" t="s">
        <v>79</v>
      </c>
      <c r="F390" s="28" t="s">
        <v>151</v>
      </c>
      <c r="G390" s="28" t="s">
        <v>83</v>
      </c>
      <c r="H390" s="28" t="s">
        <v>786</v>
      </c>
      <c r="I390" s="28" t="s">
        <v>787</v>
      </c>
      <c r="J390" s="28" t="s">
        <v>788</v>
      </c>
      <c r="K390" s="51">
        <v>60000000</v>
      </c>
      <c r="L390" s="51">
        <v>60000000</v>
      </c>
      <c r="M390" s="28" t="s">
        <v>779</v>
      </c>
      <c r="N390" s="28" t="s">
        <v>373</v>
      </c>
      <c r="O390" s="28" t="s">
        <v>41</v>
      </c>
    </row>
    <row r="391" spans="1:16" s="28" customFormat="1" ht="102.75" hidden="1" customHeight="1">
      <c r="A391" s="28" t="s">
        <v>91</v>
      </c>
      <c r="B391" s="28" t="s">
        <v>79</v>
      </c>
      <c r="C391" s="28" t="s">
        <v>288</v>
      </c>
      <c r="D391" s="28" t="s">
        <v>772</v>
      </c>
      <c r="E391" s="28" t="s">
        <v>79</v>
      </c>
      <c r="F391" s="28" t="s">
        <v>82</v>
      </c>
      <c r="G391" s="28" t="s">
        <v>83</v>
      </c>
      <c r="H391" s="28" t="s">
        <v>789</v>
      </c>
      <c r="I391" s="28" t="s">
        <v>789</v>
      </c>
      <c r="J391" s="28" t="s">
        <v>790</v>
      </c>
      <c r="K391" s="51">
        <v>30000000</v>
      </c>
      <c r="L391" s="51">
        <v>30000000</v>
      </c>
      <c r="M391" s="28" t="s">
        <v>779</v>
      </c>
      <c r="N391" s="28" t="s">
        <v>373</v>
      </c>
      <c r="O391" s="28" t="s">
        <v>41</v>
      </c>
    </row>
    <row r="392" spans="1:16" s="28" customFormat="1" ht="64.5" hidden="1" customHeight="1">
      <c r="A392" s="28" t="s">
        <v>91</v>
      </c>
      <c r="B392" s="28" t="s">
        <v>79</v>
      </c>
      <c r="C392" s="28" t="s">
        <v>791</v>
      </c>
      <c r="D392" s="28" t="s">
        <v>772</v>
      </c>
      <c r="E392" s="28" t="s">
        <v>79</v>
      </c>
      <c r="F392" s="28" t="s">
        <v>151</v>
      </c>
      <c r="G392" s="28" t="s">
        <v>83</v>
      </c>
      <c r="H392" s="28" t="s">
        <v>792</v>
      </c>
      <c r="I392" s="28" t="s">
        <v>793</v>
      </c>
      <c r="J392" s="33" t="s">
        <v>794</v>
      </c>
      <c r="K392" s="51">
        <v>30000000</v>
      </c>
      <c r="L392" s="51">
        <v>40000000</v>
      </c>
      <c r="M392" s="28" t="s">
        <v>779</v>
      </c>
      <c r="N392" s="28" t="s">
        <v>373</v>
      </c>
      <c r="O392" s="28" t="s">
        <v>41</v>
      </c>
    </row>
    <row r="393" spans="1:16" s="33" customFormat="1" ht="69" hidden="1" customHeight="1">
      <c r="A393" s="33" t="s">
        <v>91</v>
      </c>
      <c r="B393" s="28" t="s">
        <v>79</v>
      </c>
      <c r="C393" s="33" t="s">
        <v>791</v>
      </c>
      <c r="D393" s="28" t="s">
        <v>772</v>
      </c>
      <c r="E393" s="28" t="s">
        <v>79</v>
      </c>
      <c r="F393" s="33" t="s">
        <v>151</v>
      </c>
      <c r="G393" s="33" t="s">
        <v>83</v>
      </c>
      <c r="H393" s="33" t="s">
        <v>792</v>
      </c>
      <c r="I393" s="33" t="s">
        <v>795</v>
      </c>
      <c r="J393" s="33" t="s">
        <v>794</v>
      </c>
      <c r="K393" s="50">
        <v>30000000</v>
      </c>
      <c r="L393" s="50">
        <v>40000000</v>
      </c>
      <c r="M393" s="33" t="s">
        <v>779</v>
      </c>
      <c r="N393" s="33" t="s">
        <v>421</v>
      </c>
      <c r="O393" s="33" t="s">
        <v>41</v>
      </c>
    </row>
    <row r="394" spans="1:16" s="33" customFormat="1" ht="84.75" hidden="1" customHeight="1">
      <c r="A394" s="33" t="s">
        <v>91</v>
      </c>
      <c r="B394" s="28" t="s">
        <v>79</v>
      </c>
      <c r="C394" s="28" t="s">
        <v>79</v>
      </c>
      <c r="D394" s="28" t="s">
        <v>772</v>
      </c>
      <c r="E394" s="28" t="s">
        <v>79</v>
      </c>
      <c r="F394" s="33" t="s">
        <v>82</v>
      </c>
      <c r="G394" s="33" t="s">
        <v>83</v>
      </c>
      <c r="H394" s="33" t="s">
        <v>796</v>
      </c>
      <c r="I394" s="33" t="s">
        <v>796</v>
      </c>
      <c r="J394" s="33" t="s">
        <v>797</v>
      </c>
      <c r="K394" s="50">
        <v>92000000</v>
      </c>
      <c r="L394" s="50">
        <v>92000000</v>
      </c>
      <c r="M394" s="33" t="s">
        <v>779</v>
      </c>
      <c r="N394" s="33" t="s">
        <v>484</v>
      </c>
      <c r="O394" s="33" t="s">
        <v>41</v>
      </c>
    </row>
    <row r="395" spans="1:16" s="35" customFormat="1" hidden="1">
      <c r="A395" s="25" t="s">
        <v>91</v>
      </c>
      <c r="B395" s="25" t="s">
        <v>79</v>
      </c>
      <c r="C395" s="25" t="s">
        <v>798</v>
      </c>
      <c r="D395" s="25" t="s">
        <v>799</v>
      </c>
      <c r="E395" s="25" t="s">
        <v>79</v>
      </c>
      <c r="F395" s="25" t="s">
        <v>800</v>
      </c>
      <c r="G395" s="25" t="s">
        <v>83</v>
      </c>
      <c r="H395" s="25" t="s">
        <v>801</v>
      </c>
      <c r="I395" s="25" t="s">
        <v>802</v>
      </c>
      <c r="J395" s="25"/>
      <c r="K395" s="72">
        <v>32500000</v>
      </c>
      <c r="L395" s="77">
        <v>35100000</v>
      </c>
      <c r="M395" s="25" t="s">
        <v>86</v>
      </c>
      <c r="N395" s="25" t="s">
        <v>87</v>
      </c>
      <c r="O395" s="29" t="s">
        <v>41</v>
      </c>
      <c r="P395" s="42" t="s">
        <v>803</v>
      </c>
    </row>
    <row r="396" spans="1:16" s="35" customFormat="1" hidden="1">
      <c r="A396" s="25" t="s">
        <v>91</v>
      </c>
      <c r="B396" s="25" t="s">
        <v>79</v>
      </c>
      <c r="C396" s="25" t="s">
        <v>798</v>
      </c>
      <c r="D396" s="25" t="s">
        <v>804</v>
      </c>
      <c r="E396" s="25" t="s">
        <v>79</v>
      </c>
      <c r="F396" s="25" t="s">
        <v>800</v>
      </c>
      <c r="G396" s="25" t="s">
        <v>83</v>
      </c>
      <c r="H396" s="25" t="s">
        <v>805</v>
      </c>
      <c r="I396" s="25" t="s">
        <v>806</v>
      </c>
      <c r="J396" s="25"/>
      <c r="K396" s="72" t="s">
        <v>260</v>
      </c>
      <c r="L396" s="77" t="s">
        <v>260</v>
      </c>
      <c r="M396" s="25" t="s">
        <v>133</v>
      </c>
      <c r="N396" s="25" t="s">
        <v>90</v>
      </c>
      <c r="O396" s="29" t="s">
        <v>41</v>
      </c>
      <c r="P396" s="42" t="s">
        <v>803</v>
      </c>
    </row>
    <row r="397" spans="1:16" s="35" customFormat="1" hidden="1">
      <c r="A397" s="25" t="s">
        <v>136</v>
      </c>
      <c r="B397" s="25" t="s">
        <v>79</v>
      </c>
      <c r="C397" s="25" t="s">
        <v>798</v>
      </c>
      <c r="D397" s="25" t="s">
        <v>799</v>
      </c>
      <c r="E397" s="25" t="s">
        <v>79</v>
      </c>
      <c r="F397" s="25" t="s">
        <v>800</v>
      </c>
      <c r="G397" s="25" t="s">
        <v>83</v>
      </c>
      <c r="H397" s="25" t="s">
        <v>807</v>
      </c>
      <c r="I397" s="25" t="s">
        <v>808</v>
      </c>
      <c r="J397" s="25" t="s">
        <v>809</v>
      </c>
      <c r="K397" s="72">
        <v>325000</v>
      </c>
      <c r="L397" s="77">
        <v>390000</v>
      </c>
      <c r="M397" s="25" t="s">
        <v>86</v>
      </c>
      <c r="N397" s="25" t="s">
        <v>90</v>
      </c>
      <c r="O397" s="29" t="s">
        <v>41</v>
      </c>
      <c r="P397" s="42" t="s">
        <v>803</v>
      </c>
    </row>
    <row r="398" spans="1:16" s="35" customFormat="1" hidden="1">
      <c r="A398" s="25" t="s">
        <v>136</v>
      </c>
      <c r="B398" s="25" t="s">
        <v>79</v>
      </c>
      <c r="C398" s="25" t="s">
        <v>798</v>
      </c>
      <c r="D398" s="25" t="s">
        <v>799</v>
      </c>
      <c r="E398" s="25" t="s">
        <v>79</v>
      </c>
      <c r="F398" s="25" t="s">
        <v>800</v>
      </c>
      <c r="G398" s="25" t="s">
        <v>83</v>
      </c>
      <c r="H398" s="25" t="s">
        <v>807</v>
      </c>
      <c r="I398" s="25" t="s">
        <v>810</v>
      </c>
      <c r="J398" s="25" t="s">
        <v>811</v>
      </c>
      <c r="K398" s="72">
        <v>650000</v>
      </c>
      <c r="L398" s="77">
        <v>975000</v>
      </c>
      <c r="M398" s="25" t="s">
        <v>86</v>
      </c>
      <c r="N398" s="25" t="s">
        <v>90</v>
      </c>
      <c r="O398" s="29" t="s">
        <v>41</v>
      </c>
      <c r="P398" s="42" t="s">
        <v>803</v>
      </c>
    </row>
    <row r="399" spans="1:16" s="35" customFormat="1" hidden="1">
      <c r="A399" s="25" t="s">
        <v>136</v>
      </c>
      <c r="B399" s="25" t="s">
        <v>79</v>
      </c>
      <c r="C399" s="25" t="s">
        <v>798</v>
      </c>
      <c r="D399" s="25" t="s">
        <v>799</v>
      </c>
      <c r="E399" s="25" t="s">
        <v>79</v>
      </c>
      <c r="F399" s="25" t="s">
        <v>800</v>
      </c>
      <c r="G399" s="25" t="s">
        <v>83</v>
      </c>
      <c r="H399" s="25" t="s">
        <v>812</v>
      </c>
      <c r="I399" s="25" t="s">
        <v>813</v>
      </c>
      <c r="J399" s="25" t="s">
        <v>814</v>
      </c>
      <c r="K399" s="72">
        <v>4875000</v>
      </c>
      <c r="L399" s="77">
        <v>5200000</v>
      </c>
      <c r="M399" s="25" t="s">
        <v>86</v>
      </c>
      <c r="N399" s="25" t="s">
        <v>425</v>
      </c>
      <c r="O399" s="29" t="s">
        <v>41</v>
      </c>
      <c r="P399" s="42" t="s">
        <v>803</v>
      </c>
    </row>
    <row r="400" spans="1:16" s="35" customFormat="1" hidden="1">
      <c r="A400" s="25" t="s">
        <v>136</v>
      </c>
      <c r="B400" s="25" t="s">
        <v>79</v>
      </c>
      <c r="C400" s="25" t="s">
        <v>798</v>
      </c>
      <c r="D400" s="25" t="s">
        <v>799</v>
      </c>
      <c r="E400" s="25" t="s">
        <v>79</v>
      </c>
      <c r="F400" s="25" t="s">
        <v>800</v>
      </c>
      <c r="G400" s="25" t="s">
        <v>83</v>
      </c>
      <c r="H400" s="25" t="s">
        <v>815</v>
      </c>
      <c r="I400" s="25" t="s">
        <v>813</v>
      </c>
      <c r="J400" s="25" t="s">
        <v>816</v>
      </c>
      <c r="K400" s="72">
        <v>3575000</v>
      </c>
      <c r="L400" s="77">
        <v>3900000</v>
      </c>
      <c r="M400" s="25" t="s">
        <v>86</v>
      </c>
      <c r="N400" s="25" t="s">
        <v>373</v>
      </c>
      <c r="O400" s="29" t="s">
        <v>41</v>
      </c>
      <c r="P400" s="42" t="s">
        <v>803</v>
      </c>
    </row>
    <row r="401" spans="1:16" s="35" customFormat="1" hidden="1">
      <c r="A401" s="25" t="s">
        <v>136</v>
      </c>
      <c r="B401" s="25" t="s">
        <v>79</v>
      </c>
      <c r="C401" s="25" t="s">
        <v>798</v>
      </c>
      <c r="D401" s="25" t="s">
        <v>799</v>
      </c>
      <c r="E401" s="25" t="s">
        <v>79</v>
      </c>
      <c r="F401" s="25" t="s">
        <v>800</v>
      </c>
      <c r="G401" s="25" t="s">
        <v>83</v>
      </c>
      <c r="H401" s="25" t="s">
        <v>817</v>
      </c>
      <c r="I401" s="25" t="s">
        <v>813</v>
      </c>
      <c r="J401" s="25" t="s">
        <v>818</v>
      </c>
      <c r="K401" s="72">
        <v>2600000</v>
      </c>
      <c r="L401" s="77">
        <v>2925000</v>
      </c>
      <c r="M401" s="25" t="s">
        <v>86</v>
      </c>
      <c r="N401" s="25" t="s">
        <v>425</v>
      </c>
      <c r="O401" s="29" t="s">
        <v>41</v>
      </c>
      <c r="P401" s="42" t="s">
        <v>803</v>
      </c>
    </row>
    <row r="402" spans="1:16" s="35" customFormat="1" hidden="1">
      <c r="A402" s="25" t="s">
        <v>262</v>
      </c>
      <c r="B402" s="25" t="s">
        <v>79</v>
      </c>
      <c r="C402" s="25" t="s">
        <v>798</v>
      </c>
      <c r="D402" s="25" t="s">
        <v>804</v>
      </c>
      <c r="E402" s="25" t="s">
        <v>79</v>
      </c>
      <c r="F402" s="25" t="s">
        <v>800</v>
      </c>
      <c r="G402" s="25" t="s">
        <v>83</v>
      </c>
      <c r="H402" s="25" t="s">
        <v>819</v>
      </c>
      <c r="I402" s="25" t="s">
        <v>813</v>
      </c>
      <c r="J402" s="25" t="s">
        <v>820</v>
      </c>
      <c r="K402" s="72">
        <v>19500000</v>
      </c>
      <c r="L402" s="77">
        <v>21450000</v>
      </c>
      <c r="M402" s="25" t="s">
        <v>86</v>
      </c>
      <c r="N402" s="25" t="s">
        <v>373</v>
      </c>
      <c r="O402" s="29" t="s">
        <v>41</v>
      </c>
      <c r="P402" s="42" t="s">
        <v>803</v>
      </c>
    </row>
    <row r="403" spans="1:16" s="35" customFormat="1">
      <c r="A403" s="25" t="s">
        <v>262</v>
      </c>
      <c r="B403" s="25" t="s">
        <v>79</v>
      </c>
      <c r="C403" s="25" t="s">
        <v>798</v>
      </c>
      <c r="D403" s="25" t="s">
        <v>799</v>
      </c>
      <c r="E403" s="25" t="s">
        <v>79</v>
      </c>
      <c r="F403" s="25" t="s">
        <v>800</v>
      </c>
      <c r="G403" t="s">
        <v>60</v>
      </c>
      <c r="H403" s="25" t="s">
        <v>821</v>
      </c>
      <c r="I403" s="25" t="s">
        <v>822</v>
      </c>
      <c r="J403" s="25" t="s">
        <v>823</v>
      </c>
      <c r="K403" s="72">
        <v>1462500</v>
      </c>
      <c r="L403" s="77">
        <v>2275000</v>
      </c>
      <c r="M403" s="25" t="s">
        <v>86</v>
      </c>
      <c r="N403" s="25" t="s">
        <v>90</v>
      </c>
      <c r="O403" s="25" t="s">
        <v>43</v>
      </c>
      <c r="P403" s="42" t="s">
        <v>803</v>
      </c>
    </row>
    <row r="404" spans="1:16" s="35" customFormat="1" hidden="1">
      <c r="A404" s="25" t="s">
        <v>342</v>
      </c>
      <c r="B404" s="25" t="s">
        <v>79</v>
      </c>
      <c r="C404" s="25" t="s">
        <v>798</v>
      </c>
      <c r="D404" s="25" t="s">
        <v>799</v>
      </c>
      <c r="E404" s="25" t="s">
        <v>79</v>
      </c>
      <c r="F404" s="25" t="s">
        <v>800</v>
      </c>
      <c r="G404" s="25" t="s">
        <v>83</v>
      </c>
      <c r="H404" s="25" t="s">
        <v>824</v>
      </c>
      <c r="I404" s="25" t="s">
        <v>825</v>
      </c>
      <c r="J404" s="25" t="s">
        <v>826</v>
      </c>
      <c r="K404" s="72">
        <v>4550000</v>
      </c>
      <c r="L404" s="77">
        <v>5200000</v>
      </c>
      <c r="M404" s="25" t="s">
        <v>86</v>
      </c>
      <c r="N404" s="25" t="s">
        <v>425</v>
      </c>
      <c r="O404" s="29" t="s">
        <v>41</v>
      </c>
      <c r="P404" s="42" t="s">
        <v>803</v>
      </c>
    </row>
    <row r="405" spans="1:16" s="35" customFormat="1" hidden="1">
      <c r="A405" s="25" t="s">
        <v>78</v>
      </c>
      <c r="B405" s="25" t="s">
        <v>79</v>
      </c>
      <c r="C405" s="25" t="s">
        <v>798</v>
      </c>
      <c r="D405" s="25" t="s">
        <v>799</v>
      </c>
      <c r="E405" s="25" t="s">
        <v>79</v>
      </c>
      <c r="F405" s="25" t="s">
        <v>800</v>
      </c>
      <c r="G405" s="25" t="s">
        <v>83</v>
      </c>
      <c r="H405" s="25" t="s">
        <v>827</v>
      </c>
      <c r="I405" s="74" t="s">
        <v>828</v>
      </c>
      <c r="J405" s="25" t="s">
        <v>829</v>
      </c>
      <c r="K405" s="72">
        <v>650000</v>
      </c>
      <c r="L405" s="77">
        <v>1300000</v>
      </c>
      <c r="M405" s="25" t="s">
        <v>86</v>
      </c>
      <c r="N405" s="25" t="s">
        <v>373</v>
      </c>
      <c r="O405" s="29" t="s">
        <v>41</v>
      </c>
      <c r="P405" s="42" t="s">
        <v>803</v>
      </c>
    </row>
    <row r="406" spans="1:16" s="35" customFormat="1" hidden="1">
      <c r="A406" s="25" t="s">
        <v>215</v>
      </c>
      <c r="B406" s="25" t="s">
        <v>79</v>
      </c>
      <c r="C406" s="25" t="s">
        <v>798</v>
      </c>
      <c r="D406" s="25" t="s">
        <v>799</v>
      </c>
      <c r="E406" s="25" t="s">
        <v>79</v>
      </c>
      <c r="F406" s="25" t="s">
        <v>800</v>
      </c>
      <c r="G406" s="25" t="s">
        <v>83</v>
      </c>
      <c r="H406" s="25" t="s">
        <v>830</v>
      </c>
      <c r="I406" s="75" t="s">
        <v>831</v>
      </c>
      <c r="J406" t="s">
        <v>832</v>
      </c>
      <c r="K406" s="73">
        <v>780000</v>
      </c>
      <c r="L406" s="78">
        <v>1105000</v>
      </c>
      <c r="M406" s="29" t="s">
        <v>133</v>
      </c>
      <c r="N406" s="25" t="s">
        <v>87</v>
      </c>
      <c r="O406" s="29" t="s">
        <v>41</v>
      </c>
      <c r="P406" s="42" t="s">
        <v>803</v>
      </c>
    </row>
    <row r="407" spans="1:16">
      <c r="A407" t="s">
        <v>833</v>
      </c>
      <c r="B407" s="25" t="s">
        <v>79</v>
      </c>
      <c r="C407" s="25" t="s">
        <v>798</v>
      </c>
      <c r="D407" s="25" t="s">
        <v>799</v>
      </c>
      <c r="E407" s="25" t="s">
        <v>79</v>
      </c>
      <c r="F407" s="25" t="s">
        <v>800</v>
      </c>
      <c r="G407" t="s">
        <v>60</v>
      </c>
      <c r="H407" s="29" t="s">
        <v>834</v>
      </c>
      <c r="I407" t="s">
        <v>835</v>
      </c>
      <c r="J407" s="76" t="s">
        <v>836</v>
      </c>
      <c r="K407" s="73">
        <v>5200000</v>
      </c>
      <c r="L407" s="64">
        <v>6500000</v>
      </c>
      <c r="M407" t="s">
        <v>86</v>
      </c>
      <c r="N407" s="29" t="s">
        <v>90</v>
      </c>
      <c r="O407" s="29" t="s">
        <v>41</v>
      </c>
      <c r="P407" s="42" t="s">
        <v>803</v>
      </c>
    </row>
    <row r="408" spans="1:16" s="25" customFormat="1" ht="120" hidden="1">
      <c r="A408" s="41" t="s">
        <v>342</v>
      </c>
      <c r="B408" s="41" t="s">
        <v>79</v>
      </c>
      <c r="C408" s="40" t="s">
        <v>837</v>
      </c>
      <c r="D408" s="41" t="s">
        <v>837</v>
      </c>
      <c r="E408" s="41" t="s">
        <v>759</v>
      </c>
      <c r="F408" s="41" t="s">
        <v>565</v>
      </c>
      <c r="G408" s="41" t="s">
        <v>83</v>
      </c>
      <c r="H408" s="41" t="s">
        <v>838</v>
      </c>
      <c r="I408" s="40" t="s">
        <v>838</v>
      </c>
      <c r="J408" s="28" t="s">
        <v>839</v>
      </c>
      <c r="K408" s="56">
        <v>22000000</v>
      </c>
      <c r="L408" s="56">
        <v>25000000</v>
      </c>
      <c r="M408" s="25" t="s">
        <v>86</v>
      </c>
      <c r="N408" s="25" t="s">
        <v>87</v>
      </c>
      <c r="O408" s="25" t="s">
        <v>43</v>
      </c>
      <c r="P408" s="47" t="s">
        <v>840</v>
      </c>
    </row>
    <row r="409" spans="1:16" s="25" customFormat="1" ht="105" hidden="1">
      <c r="A409" s="41" t="s">
        <v>841</v>
      </c>
      <c r="B409" s="41" t="s">
        <v>79</v>
      </c>
      <c r="C409" s="40" t="s">
        <v>837</v>
      </c>
      <c r="D409" s="41" t="s">
        <v>837</v>
      </c>
      <c r="E409" s="41" t="s">
        <v>79</v>
      </c>
      <c r="F409" s="41" t="s">
        <v>82</v>
      </c>
      <c r="G409" s="41" t="s">
        <v>83</v>
      </c>
      <c r="H409" s="41" t="s">
        <v>842</v>
      </c>
      <c r="I409" s="40" t="s">
        <v>842</v>
      </c>
      <c r="J409" s="28" t="s">
        <v>843</v>
      </c>
      <c r="K409" s="56">
        <v>7000000</v>
      </c>
      <c r="L409" s="56">
        <v>10000000</v>
      </c>
      <c r="M409" s="25" t="s">
        <v>86</v>
      </c>
      <c r="N409" s="25" t="s">
        <v>87</v>
      </c>
      <c r="O409" s="25" t="s">
        <v>41</v>
      </c>
      <c r="P409" s="46" t="s">
        <v>844</v>
      </c>
    </row>
    <row r="410" spans="1:16" s="25" customFormat="1" ht="30" hidden="1">
      <c r="A410" s="41" t="s">
        <v>91</v>
      </c>
      <c r="B410" s="41" t="s">
        <v>79</v>
      </c>
      <c r="C410" s="40" t="s">
        <v>845</v>
      </c>
      <c r="D410" s="41" t="s">
        <v>837</v>
      </c>
      <c r="E410" s="41" t="s">
        <v>845</v>
      </c>
      <c r="F410" s="41" t="s">
        <v>565</v>
      </c>
      <c r="G410" s="41" t="s">
        <v>83</v>
      </c>
      <c r="H410" s="41" t="s">
        <v>846</v>
      </c>
      <c r="I410" s="40" t="s">
        <v>846</v>
      </c>
      <c r="J410" s="28" t="s">
        <v>847</v>
      </c>
      <c r="K410" s="56">
        <v>16000000</v>
      </c>
      <c r="L410" s="56">
        <v>18000000</v>
      </c>
      <c r="M410" s="25" t="s">
        <v>86</v>
      </c>
      <c r="N410" s="25" t="s">
        <v>373</v>
      </c>
      <c r="O410" s="25" t="s">
        <v>41</v>
      </c>
    </row>
    <row r="411" spans="1:16" s="25" customFormat="1" ht="90" hidden="1">
      <c r="A411" s="41" t="s">
        <v>136</v>
      </c>
      <c r="B411" s="41" t="s">
        <v>79</v>
      </c>
      <c r="C411" s="40" t="s">
        <v>848</v>
      </c>
      <c r="D411" s="41" t="s">
        <v>260</v>
      </c>
      <c r="E411" s="41" t="s">
        <v>79</v>
      </c>
      <c r="F411" s="41" t="s">
        <v>151</v>
      </c>
      <c r="G411" s="41" t="s">
        <v>83</v>
      </c>
      <c r="H411" s="41" t="s">
        <v>849</v>
      </c>
      <c r="I411" s="40" t="s">
        <v>849</v>
      </c>
      <c r="J411" s="28" t="s">
        <v>850</v>
      </c>
      <c r="K411" s="79">
        <v>15000000</v>
      </c>
      <c r="L411" s="79">
        <v>30000000</v>
      </c>
      <c r="M411" s="25" t="s">
        <v>86</v>
      </c>
      <c r="N411" s="25" t="s">
        <v>373</v>
      </c>
      <c r="O411" s="25" t="s">
        <v>41</v>
      </c>
    </row>
    <row r="412" spans="1:16" s="25" customFormat="1" ht="45" hidden="1">
      <c r="A412" s="41" t="s">
        <v>136</v>
      </c>
      <c r="B412" s="41" t="s">
        <v>79</v>
      </c>
      <c r="C412" s="40" t="s">
        <v>848</v>
      </c>
      <c r="D412" s="41" t="s">
        <v>260</v>
      </c>
      <c r="E412" s="41" t="s">
        <v>79</v>
      </c>
      <c r="F412" s="41" t="s">
        <v>574</v>
      </c>
      <c r="G412" s="41" t="s">
        <v>83</v>
      </c>
      <c r="H412" s="41" t="s">
        <v>849</v>
      </c>
      <c r="I412" s="40" t="s">
        <v>849</v>
      </c>
      <c r="J412" s="28" t="s">
        <v>851</v>
      </c>
      <c r="K412" s="79">
        <v>30000000</v>
      </c>
      <c r="L412" s="79">
        <v>32500000</v>
      </c>
      <c r="M412" s="25" t="s">
        <v>133</v>
      </c>
      <c r="N412" s="25" t="s">
        <v>373</v>
      </c>
      <c r="O412" s="25" t="s">
        <v>41</v>
      </c>
    </row>
    <row r="413" spans="1:16" s="25" customFormat="1" ht="90" hidden="1">
      <c r="A413" s="41" t="s">
        <v>852</v>
      </c>
      <c r="B413" s="41" t="s">
        <v>79</v>
      </c>
      <c r="C413" s="40" t="s">
        <v>853</v>
      </c>
      <c r="D413" s="41" t="s">
        <v>837</v>
      </c>
      <c r="E413" s="41" t="s">
        <v>79</v>
      </c>
      <c r="F413" s="41" t="s">
        <v>82</v>
      </c>
      <c r="G413" s="41" t="s">
        <v>83</v>
      </c>
      <c r="H413" s="41" t="s">
        <v>854</v>
      </c>
      <c r="I413" s="40" t="s">
        <v>854</v>
      </c>
      <c r="J413" s="28" t="s">
        <v>855</v>
      </c>
      <c r="K413" s="56">
        <v>7000000</v>
      </c>
      <c r="L413" s="56">
        <v>8000000</v>
      </c>
      <c r="M413" s="25" t="s">
        <v>86</v>
      </c>
      <c r="N413" s="25" t="s">
        <v>87</v>
      </c>
      <c r="O413" s="25" t="s">
        <v>43</v>
      </c>
    </row>
    <row r="414" spans="1:16" s="25" customFormat="1" ht="30" hidden="1">
      <c r="A414" s="41" t="s">
        <v>262</v>
      </c>
      <c r="B414" s="41" t="s">
        <v>79</v>
      </c>
      <c r="C414" s="40" t="s">
        <v>856</v>
      </c>
      <c r="D414" s="41" t="s">
        <v>856</v>
      </c>
      <c r="E414" s="41" t="s">
        <v>857</v>
      </c>
      <c r="F414" s="41" t="s">
        <v>565</v>
      </c>
      <c r="G414" s="41" t="s">
        <v>83</v>
      </c>
      <c r="H414" s="41" t="s">
        <v>858</v>
      </c>
      <c r="I414" s="41" t="s">
        <v>858</v>
      </c>
      <c r="J414" s="28" t="s">
        <v>859</v>
      </c>
      <c r="K414" s="56">
        <v>20000000</v>
      </c>
      <c r="L414" s="56">
        <v>35000000</v>
      </c>
      <c r="M414" s="25" t="s">
        <v>86</v>
      </c>
      <c r="N414" s="25" t="s">
        <v>90</v>
      </c>
      <c r="O414" s="25" t="s">
        <v>41</v>
      </c>
    </row>
    <row r="415" spans="1:16" s="25" customFormat="1" ht="75" hidden="1">
      <c r="A415" s="41" t="s">
        <v>262</v>
      </c>
      <c r="B415" s="41" t="s">
        <v>79</v>
      </c>
      <c r="C415" s="40" t="s">
        <v>837</v>
      </c>
      <c r="D415" s="41" t="s">
        <v>837</v>
      </c>
      <c r="E415" s="41" t="s">
        <v>79</v>
      </c>
      <c r="F415" s="41" t="s">
        <v>82</v>
      </c>
      <c r="G415" s="41" t="s">
        <v>83</v>
      </c>
      <c r="H415" s="40" t="s">
        <v>860</v>
      </c>
      <c r="I415" s="40" t="s">
        <v>861</v>
      </c>
      <c r="J415" s="28" t="s">
        <v>862</v>
      </c>
      <c r="K415" s="56">
        <v>10000000</v>
      </c>
      <c r="L415" s="56">
        <v>20000000</v>
      </c>
      <c r="M415" s="25" t="s">
        <v>86</v>
      </c>
      <c r="N415" s="25" t="s">
        <v>421</v>
      </c>
      <c r="O415" s="25" t="s">
        <v>41</v>
      </c>
      <c r="P415" s="42" t="s">
        <v>863</v>
      </c>
    </row>
    <row r="416" spans="1:16" s="25" customFormat="1" hidden="1">
      <c r="A416" s="41" t="s">
        <v>612</v>
      </c>
      <c r="B416" s="41" t="s">
        <v>79</v>
      </c>
      <c r="C416" s="41" t="s">
        <v>79</v>
      </c>
      <c r="D416" s="41" t="s">
        <v>837</v>
      </c>
      <c r="E416" s="41" t="s">
        <v>79</v>
      </c>
      <c r="F416" s="41" t="s">
        <v>82</v>
      </c>
      <c r="G416" s="41" t="s">
        <v>58</v>
      </c>
      <c r="H416" t="s">
        <v>864</v>
      </c>
      <c r="I416" t="s">
        <v>865</v>
      </c>
      <c r="J416" s="80" t="s">
        <v>866</v>
      </c>
      <c r="K416" s="56">
        <v>300000</v>
      </c>
      <c r="L416" s="56">
        <v>300000</v>
      </c>
      <c r="M416" s="25" t="s">
        <v>86</v>
      </c>
      <c r="N416" s="25" t="s">
        <v>87</v>
      </c>
      <c r="O416" s="25" t="s">
        <v>43</v>
      </c>
    </row>
    <row r="417" spans="1:16" hidden="1">
      <c r="A417" s="84" t="s">
        <v>215</v>
      </c>
      <c r="B417" s="85" t="s">
        <v>79</v>
      </c>
      <c r="C417" s="85" t="s">
        <v>79</v>
      </c>
      <c r="D417" s="25" t="s">
        <v>867</v>
      </c>
      <c r="E417" s="85" t="s">
        <v>79</v>
      </c>
      <c r="F417" s="84" t="s">
        <v>151</v>
      </c>
      <c r="G417" s="84" t="s">
        <v>99</v>
      </c>
      <c r="H417" s="86" t="s">
        <v>868</v>
      </c>
      <c r="I417" s="86" t="s">
        <v>869</v>
      </c>
      <c r="J417" s="85" t="s">
        <v>79</v>
      </c>
      <c r="K417" s="87">
        <v>1250000</v>
      </c>
      <c r="L417" s="87">
        <v>1250000</v>
      </c>
      <c r="M417" s="25" t="s">
        <v>86</v>
      </c>
      <c r="N417" s="88" t="s">
        <v>90</v>
      </c>
      <c r="O417" s="84" t="s">
        <v>41</v>
      </c>
      <c r="P417" s="89" t="s">
        <v>870</v>
      </c>
    </row>
    <row r="418" spans="1:16" hidden="1">
      <c r="A418" s="84" t="s">
        <v>215</v>
      </c>
      <c r="B418" s="85" t="s">
        <v>79</v>
      </c>
      <c r="C418" s="85" t="s">
        <v>79</v>
      </c>
      <c r="D418" s="25" t="s">
        <v>867</v>
      </c>
      <c r="E418" s="85" t="s">
        <v>79</v>
      </c>
      <c r="F418" s="84" t="s">
        <v>151</v>
      </c>
      <c r="G418" s="84" t="s">
        <v>99</v>
      </c>
      <c r="H418" s="86" t="s">
        <v>868</v>
      </c>
      <c r="I418" s="84" t="s">
        <v>871</v>
      </c>
      <c r="J418" s="85" t="s">
        <v>79</v>
      </c>
      <c r="K418" s="87">
        <v>750000</v>
      </c>
      <c r="L418" s="87">
        <v>750000</v>
      </c>
      <c r="M418" s="25" t="s">
        <v>86</v>
      </c>
      <c r="N418" s="88" t="s">
        <v>90</v>
      </c>
      <c r="O418" s="84" t="s">
        <v>41</v>
      </c>
      <c r="P418" s="89" t="s">
        <v>870</v>
      </c>
    </row>
    <row r="419" spans="1:16" hidden="1">
      <c r="A419" s="25" t="s">
        <v>466</v>
      </c>
      <c r="B419" s="85" t="s">
        <v>79</v>
      </c>
      <c r="C419" s="25" t="s">
        <v>872</v>
      </c>
      <c r="D419" s="25" t="s">
        <v>867</v>
      </c>
      <c r="E419" s="25" t="s">
        <v>873</v>
      </c>
      <c r="F419" s="25" t="s">
        <v>82</v>
      </c>
      <c r="G419" s="25" t="s">
        <v>83</v>
      </c>
      <c r="H419" s="25" t="s">
        <v>874</v>
      </c>
      <c r="I419" s="25" t="s">
        <v>875</v>
      </c>
      <c r="J419" s="85" t="s">
        <v>79</v>
      </c>
      <c r="K419" s="90">
        <v>155000000</v>
      </c>
      <c r="L419" s="92">
        <v>155000000</v>
      </c>
      <c r="M419" s="25" t="s">
        <v>86</v>
      </c>
      <c r="N419" s="88" t="s">
        <v>421</v>
      </c>
      <c r="O419" s="84" t="s">
        <v>41</v>
      </c>
      <c r="P419" s="89" t="s">
        <v>876</v>
      </c>
    </row>
    <row r="420" spans="1:16" hidden="1">
      <c r="A420" s="25" t="s">
        <v>466</v>
      </c>
      <c r="B420" s="85" t="s">
        <v>79</v>
      </c>
      <c r="C420" s="25" t="s">
        <v>872</v>
      </c>
      <c r="D420" s="25" t="s">
        <v>867</v>
      </c>
      <c r="E420" s="25" t="s">
        <v>873</v>
      </c>
      <c r="F420" s="25" t="s">
        <v>82</v>
      </c>
      <c r="G420" s="25" t="s">
        <v>83</v>
      </c>
      <c r="H420" s="25" t="s">
        <v>877</v>
      </c>
      <c r="I420" s="25" t="s">
        <v>878</v>
      </c>
      <c r="J420" s="85" t="s">
        <v>79</v>
      </c>
      <c r="K420" s="90">
        <v>180000000</v>
      </c>
      <c r="L420" s="92">
        <v>180000000</v>
      </c>
      <c r="M420" s="25" t="s">
        <v>86</v>
      </c>
      <c r="N420" s="90" t="s">
        <v>879</v>
      </c>
      <c r="O420" s="84" t="s">
        <v>41</v>
      </c>
      <c r="P420" s="89" t="s">
        <v>876</v>
      </c>
    </row>
    <row r="421" spans="1:16" hidden="1">
      <c r="A421" s="25" t="s">
        <v>466</v>
      </c>
      <c r="B421" s="85" t="s">
        <v>79</v>
      </c>
      <c r="C421" s="85" t="s">
        <v>79</v>
      </c>
      <c r="D421" s="25" t="s">
        <v>867</v>
      </c>
      <c r="E421" s="85" t="s">
        <v>79</v>
      </c>
      <c r="F421" s="25" t="s">
        <v>82</v>
      </c>
      <c r="G421" s="25" t="s">
        <v>99</v>
      </c>
      <c r="H421" s="25" t="s">
        <v>880</v>
      </c>
      <c r="I421" s="25" t="s">
        <v>880</v>
      </c>
      <c r="J421" s="85" t="s">
        <v>79</v>
      </c>
      <c r="K421" s="90" t="s">
        <v>260</v>
      </c>
      <c r="L421" s="90" t="s">
        <v>260</v>
      </c>
      <c r="M421" s="25" t="s">
        <v>86</v>
      </c>
      <c r="N421" s="88" t="s">
        <v>421</v>
      </c>
      <c r="O421" s="84" t="s">
        <v>41</v>
      </c>
      <c r="P421" s="89" t="s">
        <v>870</v>
      </c>
    </row>
    <row r="422" spans="1:16" hidden="1">
      <c r="A422" s="25" t="s">
        <v>91</v>
      </c>
      <c r="B422" s="85" t="s">
        <v>79</v>
      </c>
      <c r="C422" s="25" t="s">
        <v>881</v>
      </c>
      <c r="D422" s="25" t="s">
        <v>882</v>
      </c>
      <c r="E422" s="25" t="s">
        <v>867</v>
      </c>
      <c r="F422" s="25" t="s">
        <v>151</v>
      </c>
      <c r="G422" s="25" t="s">
        <v>99</v>
      </c>
      <c r="H422" s="25" t="s">
        <v>883</v>
      </c>
      <c r="I422" s="25" t="s">
        <v>884</v>
      </c>
      <c r="J422" s="85" t="s">
        <v>79</v>
      </c>
      <c r="K422" s="90">
        <v>40000000</v>
      </c>
      <c r="L422" s="90">
        <v>40000000</v>
      </c>
      <c r="M422" s="25" t="s">
        <v>86</v>
      </c>
      <c r="N422" s="90" t="s">
        <v>425</v>
      </c>
      <c r="O422" s="25" t="s">
        <v>41</v>
      </c>
      <c r="P422" s="89" t="s">
        <v>876</v>
      </c>
    </row>
    <row r="423" spans="1:16" hidden="1">
      <c r="A423" s="25" t="s">
        <v>91</v>
      </c>
      <c r="B423" s="85" t="s">
        <v>79</v>
      </c>
      <c r="C423" s="25" t="s">
        <v>881</v>
      </c>
      <c r="D423" s="25" t="s">
        <v>882</v>
      </c>
      <c r="E423" s="25" t="s">
        <v>867</v>
      </c>
      <c r="F423" s="25" t="s">
        <v>151</v>
      </c>
      <c r="G423" s="25" t="s">
        <v>99</v>
      </c>
      <c r="H423" s="25" t="s">
        <v>883</v>
      </c>
      <c r="I423" s="25" t="s">
        <v>885</v>
      </c>
      <c r="J423" s="85" t="s">
        <v>79</v>
      </c>
      <c r="K423" s="90" t="s">
        <v>260</v>
      </c>
      <c r="L423" s="90" t="s">
        <v>260</v>
      </c>
      <c r="M423" s="25" t="s">
        <v>86</v>
      </c>
      <c r="N423" s="90" t="s">
        <v>425</v>
      </c>
      <c r="O423" s="25" t="s">
        <v>41</v>
      </c>
      <c r="P423" s="89" t="s">
        <v>870</v>
      </c>
    </row>
    <row r="424" spans="1:16" hidden="1">
      <c r="A424" t="s">
        <v>136</v>
      </c>
      <c r="B424" s="85" t="s">
        <v>79</v>
      </c>
      <c r="C424" s="85" t="s">
        <v>79</v>
      </c>
      <c r="D424" s="25" t="s">
        <v>867</v>
      </c>
      <c r="E424" s="85" t="s">
        <v>79</v>
      </c>
      <c r="F424" t="s">
        <v>93</v>
      </c>
      <c r="G424" s="25" t="s">
        <v>83</v>
      </c>
      <c r="H424" s="29" t="s">
        <v>886</v>
      </c>
      <c r="I424" s="29" t="s">
        <v>886</v>
      </c>
      <c r="J424" s="85" t="s">
        <v>79</v>
      </c>
      <c r="K424" s="91">
        <v>23500000</v>
      </c>
      <c r="L424" s="93">
        <v>23500000</v>
      </c>
      <c r="M424" s="25" t="s">
        <v>86</v>
      </c>
      <c r="N424" s="91" t="s">
        <v>425</v>
      </c>
      <c r="O424" s="25" t="s">
        <v>41</v>
      </c>
      <c r="P424" s="89" t="s">
        <v>876</v>
      </c>
    </row>
    <row r="425" spans="1:16" hidden="1">
      <c r="A425" t="s">
        <v>136</v>
      </c>
      <c r="B425" s="85" t="s">
        <v>79</v>
      </c>
      <c r="C425" s="85" t="s">
        <v>79</v>
      </c>
      <c r="D425" s="25" t="s">
        <v>867</v>
      </c>
      <c r="E425" s="85" t="s">
        <v>79</v>
      </c>
      <c r="F425" t="s">
        <v>93</v>
      </c>
      <c r="G425" s="25" t="s">
        <v>99</v>
      </c>
      <c r="H425" s="29" t="s">
        <v>886</v>
      </c>
      <c r="I425" t="s">
        <v>887</v>
      </c>
      <c r="J425" s="85" t="s">
        <v>79</v>
      </c>
      <c r="K425" s="91" t="s">
        <v>260</v>
      </c>
      <c r="L425" s="91" t="s">
        <v>260</v>
      </c>
      <c r="M425" s="25" t="s">
        <v>86</v>
      </c>
      <c r="N425" s="91" t="s">
        <v>425</v>
      </c>
      <c r="O425" s="25" t="s">
        <v>41</v>
      </c>
      <c r="P425" s="89" t="s">
        <v>870</v>
      </c>
    </row>
  </sheetData>
  <autoFilter ref="A1:Q425" xr:uid="{1709BD2D-0A3C-4550-BC07-6522F0E6F7CC}">
    <filterColumn colId="6">
      <filters>
        <filter val="Maintenance"/>
      </filters>
    </filterColumn>
  </autoFilter>
  <dataValidations count="1">
    <dataValidation type="list" allowBlank="1" showInputMessage="1" showErrorMessage="1" sqref="M395:M407" xr:uid="{7587A8AE-7FC0-420A-840B-689E5E406D16}">
      <formula1>"Open Tender, Limited Tender, Panel Tender"</formula1>
    </dataValidation>
  </dataValidations>
  <hyperlinks>
    <hyperlink ref="P408" r:id="rId1" display="https://www.gets.govt.nz/MFAT/ExternalTenderDetails.htm?id=29140357" xr:uid="{12CF1D26-086E-44F6-A8AE-0668E0F512E2}"/>
    <hyperlink ref="P409" r:id="rId2" xr:uid="{1241114A-956D-4C58-A4EF-4A149DF296E1}"/>
    <hyperlink ref="P415" r:id="rId3" display="https://www.gets.govt.nz/MFAT/ExternalTenderDetails.htm?id=28503040" xr:uid="{17741B94-6B30-4D71-BB1F-80F3CF877F2D}"/>
  </hyperlinks>
  <pageMargins left="0.7" right="0.7" top="0.75" bottom="0.75" header="0.3" footer="0.3"/>
  <headerFooter>
    <oddHeader>&amp;C&amp;"Calibri"&amp;12&amp;KFF0000 OFFICIAL&amp;1#_x000D_</oddHeader>
    <oddFooter>&amp;C_x000D_&amp;1#&amp;"Calibri"&amp;12&amp;KFF0000 OFFICIAL</oddFooter>
  </headerFooter>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B3AC9-A875-4FE7-B92A-11E209993D2D}">
  <sheetPr>
    <tabColor theme="2" tint="-0.499984740745262"/>
  </sheetPr>
  <dimension ref="A1:Q388"/>
  <sheetViews>
    <sheetView zoomScale="85" zoomScaleNormal="85" workbookViewId="0">
      <selection sqref="A1:XFD3"/>
    </sheetView>
  </sheetViews>
  <sheetFormatPr defaultRowHeight="15"/>
  <cols>
    <col min="1" max="1" width="17.5703125" customWidth="1"/>
    <col min="2" max="2" width="19.28515625" customWidth="1"/>
    <col min="3" max="4" width="25.28515625" customWidth="1"/>
    <col min="5" max="5" width="20.28515625" customWidth="1"/>
    <col min="6" max="6" width="25.28515625" customWidth="1"/>
    <col min="7" max="7" width="20.42578125" customWidth="1"/>
    <col min="8" max="9" width="25.28515625" customWidth="1"/>
    <col min="10" max="10" width="59.7109375" customWidth="1"/>
    <col min="11" max="16" width="25.28515625" customWidth="1"/>
  </cols>
  <sheetData>
    <row r="1" spans="1:17" s="21" customFormat="1">
      <c r="A1" s="22" t="s">
        <v>4</v>
      </c>
      <c r="B1" s="22" t="s">
        <v>7</v>
      </c>
      <c r="C1" s="22" t="s">
        <v>9</v>
      </c>
      <c r="D1" s="23" t="s">
        <v>11</v>
      </c>
      <c r="E1" s="22" t="s">
        <v>13</v>
      </c>
      <c r="F1" s="22" t="s">
        <v>15</v>
      </c>
      <c r="G1" s="22" t="s">
        <v>17</v>
      </c>
      <c r="H1" s="22" t="s">
        <v>19</v>
      </c>
      <c r="I1" s="22" t="s">
        <v>21</v>
      </c>
      <c r="J1" s="22" t="s">
        <v>23</v>
      </c>
      <c r="K1" s="22" t="s">
        <v>61</v>
      </c>
      <c r="L1" s="22" t="s">
        <v>62</v>
      </c>
      <c r="M1" s="22" t="s">
        <v>27</v>
      </c>
      <c r="N1" s="22" t="s">
        <v>29</v>
      </c>
      <c r="O1" s="22" t="s">
        <v>31</v>
      </c>
      <c r="P1" s="21" t="s">
        <v>33</v>
      </c>
    </row>
    <row r="2" spans="1:17" s="24" customFormat="1">
      <c r="A2" s="12" t="s">
        <v>3</v>
      </c>
      <c r="B2" s="12" t="s">
        <v>6</v>
      </c>
      <c r="C2" s="12" t="s">
        <v>6</v>
      </c>
      <c r="D2" s="12" t="s">
        <v>3</v>
      </c>
      <c r="E2" s="12" t="s">
        <v>6</v>
      </c>
      <c r="F2" s="12" t="s">
        <v>3</v>
      </c>
      <c r="G2" s="12" t="s">
        <v>3</v>
      </c>
      <c r="H2" s="12" t="s">
        <v>3</v>
      </c>
      <c r="I2" s="12" t="s">
        <v>3</v>
      </c>
      <c r="J2" s="12" t="s">
        <v>6</v>
      </c>
      <c r="K2" s="12" t="s">
        <v>3</v>
      </c>
      <c r="L2" s="12" t="s">
        <v>3</v>
      </c>
      <c r="M2" s="12" t="s">
        <v>3</v>
      </c>
      <c r="N2" s="12" t="s">
        <v>3</v>
      </c>
      <c r="O2" s="12" t="s">
        <v>6</v>
      </c>
      <c r="P2" s="19" t="s">
        <v>6</v>
      </c>
    </row>
    <row r="3" spans="1:17" s="24" customFormat="1">
      <c r="A3" s="38" t="s">
        <v>63</v>
      </c>
      <c r="B3" s="38" t="s">
        <v>64</v>
      </c>
      <c r="C3" s="38" t="s">
        <v>65</v>
      </c>
      <c r="D3" s="24" t="s">
        <v>66</v>
      </c>
      <c r="E3" s="38" t="s">
        <v>67</v>
      </c>
      <c r="F3" s="38" t="s">
        <v>68</v>
      </c>
      <c r="G3" s="38" t="s">
        <v>69</v>
      </c>
      <c r="H3" s="38" t="s">
        <v>70</v>
      </c>
      <c r="I3" s="38" t="s">
        <v>71</v>
      </c>
      <c r="J3" s="38" t="s">
        <v>72</v>
      </c>
      <c r="K3" s="37" t="s">
        <v>73</v>
      </c>
      <c r="L3" s="37" t="s">
        <v>74</v>
      </c>
      <c r="M3" s="37" t="s">
        <v>75</v>
      </c>
      <c r="N3" s="37" t="s">
        <v>76</v>
      </c>
      <c r="O3" s="37" t="s">
        <v>77</v>
      </c>
      <c r="P3" s="24" t="s">
        <v>34</v>
      </c>
    </row>
    <row r="4" spans="1:17" s="25" customFormat="1">
      <c r="A4" s="25" t="s">
        <v>78</v>
      </c>
      <c r="B4" s="25" t="s">
        <v>79</v>
      </c>
      <c r="C4" s="25" t="s">
        <v>80</v>
      </c>
      <c r="D4" s="25" t="s">
        <v>81</v>
      </c>
      <c r="E4" s="25" t="s">
        <v>79</v>
      </c>
      <c r="F4" s="25" t="s">
        <v>82</v>
      </c>
      <c r="G4" s="25" t="s">
        <v>83</v>
      </c>
      <c r="H4" s="25" t="s">
        <v>84</v>
      </c>
      <c r="I4" s="25" t="s">
        <v>85</v>
      </c>
      <c r="K4" s="27">
        <v>1980000</v>
      </c>
      <c r="L4" s="27">
        <v>1980000</v>
      </c>
      <c r="M4" s="25" t="s">
        <v>86</v>
      </c>
      <c r="N4" s="25" t="s">
        <v>87</v>
      </c>
      <c r="O4" s="25" t="s">
        <v>43</v>
      </c>
      <c r="P4" s="25" t="s">
        <v>88</v>
      </c>
    </row>
    <row r="5" spans="1:17" s="25" customFormat="1">
      <c r="A5" s="25" t="s">
        <v>78</v>
      </c>
      <c r="B5" s="25" t="s">
        <v>79</v>
      </c>
      <c r="C5" s="25" t="s">
        <v>80</v>
      </c>
      <c r="D5" s="25" t="s">
        <v>81</v>
      </c>
      <c r="E5" s="25" t="s">
        <v>79</v>
      </c>
      <c r="F5" s="25" t="s">
        <v>82</v>
      </c>
      <c r="G5" s="25" t="s">
        <v>59</v>
      </c>
      <c r="H5" s="25" t="s">
        <v>84</v>
      </c>
      <c r="I5" s="25" t="s">
        <v>89</v>
      </c>
      <c r="K5" s="27">
        <v>50000</v>
      </c>
      <c r="L5" s="27">
        <v>50000</v>
      </c>
      <c r="M5" s="25" t="s">
        <v>86</v>
      </c>
      <c r="N5" s="25" t="s">
        <v>90</v>
      </c>
      <c r="O5" s="25" t="s">
        <v>45</v>
      </c>
      <c r="P5" s="25" t="s">
        <v>88</v>
      </c>
    </row>
    <row r="6" spans="1:17" s="25" customFormat="1">
      <c r="A6" s="25" t="s">
        <v>91</v>
      </c>
      <c r="B6" s="25" t="s">
        <v>79</v>
      </c>
      <c r="C6" s="25" t="s">
        <v>92</v>
      </c>
      <c r="D6" s="25" t="s">
        <v>81</v>
      </c>
      <c r="E6" s="25" t="s">
        <v>79</v>
      </c>
      <c r="F6" s="25" t="s">
        <v>93</v>
      </c>
      <c r="G6" s="25" t="s">
        <v>83</v>
      </c>
      <c r="H6" s="25" t="s">
        <v>94</v>
      </c>
      <c r="I6" s="25" t="s">
        <v>95</v>
      </c>
      <c r="K6" s="27">
        <v>8900000</v>
      </c>
      <c r="L6" s="27">
        <v>8900000</v>
      </c>
      <c r="M6" s="25" t="s">
        <v>86</v>
      </c>
      <c r="N6" s="25" t="s">
        <v>96</v>
      </c>
      <c r="O6" s="25" t="s">
        <v>43</v>
      </c>
      <c r="P6" s="25" t="s">
        <v>97</v>
      </c>
    </row>
    <row r="7" spans="1:17" s="25" customFormat="1">
      <c r="A7" s="25" t="s">
        <v>91</v>
      </c>
      <c r="B7" s="25" t="s">
        <v>79</v>
      </c>
      <c r="C7" s="25" t="s">
        <v>92</v>
      </c>
      <c r="D7" s="25" t="s">
        <v>81</v>
      </c>
      <c r="E7" s="25" t="s">
        <v>79</v>
      </c>
      <c r="F7" s="25" t="s">
        <v>93</v>
      </c>
      <c r="G7" s="25" t="s">
        <v>99</v>
      </c>
      <c r="H7" s="25" t="s">
        <v>94</v>
      </c>
      <c r="I7" s="25" t="s">
        <v>100</v>
      </c>
      <c r="K7" s="27">
        <v>309298</v>
      </c>
      <c r="L7" s="27">
        <v>309298</v>
      </c>
      <c r="M7" s="25" t="s">
        <v>86</v>
      </c>
      <c r="N7" s="25" t="s">
        <v>101</v>
      </c>
      <c r="O7" s="25" t="s">
        <v>43</v>
      </c>
      <c r="P7" s="25" t="s">
        <v>97</v>
      </c>
    </row>
    <row r="8" spans="1:17" s="25" customFormat="1" ht="105">
      <c r="A8" s="25" t="s">
        <v>91</v>
      </c>
      <c r="B8" s="25" t="s">
        <v>79</v>
      </c>
      <c r="C8" s="25" t="s">
        <v>92</v>
      </c>
      <c r="D8" s="25" t="s">
        <v>81</v>
      </c>
      <c r="E8" s="25" t="s">
        <v>79</v>
      </c>
      <c r="F8" s="25" t="s">
        <v>93</v>
      </c>
      <c r="G8" s="25" t="s">
        <v>99</v>
      </c>
      <c r="H8" s="25" t="s">
        <v>94</v>
      </c>
      <c r="I8" s="28" t="s">
        <v>103</v>
      </c>
      <c r="K8" s="27">
        <v>1713200</v>
      </c>
      <c r="L8" s="27">
        <v>1713200</v>
      </c>
      <c r="M8" s="25" t="s">
        <v>86</v>
      </c>
      <c r="N8" s="25" t="s">
        <v>96</v>
      </c>
      <c r="O8" s="25" t="s">
        <v>45</v>
      </c>
      <c r="P8" s="25" t="s">
        <v>97</v>
      </c>
      <c r="Q8" s="25" t="s">
        <v>104</v>
      </c>
    </row>
    <row r="9" spans="1:17" s="25" customFormat="1">
      <c r="A9" s="25" t="s">
        <v>91</v>
      </c>
      <c r="B9" s="25" t="s">
        <v>79</v>
      </c>
      <c r="C9" s="25" t="s">
        <v>92</v>
      </c>
      <c r="D9" s="25" t="s">
        <v>81</v>
      </c>
      <c r="E9" s="25" t="s">
        <v>79</v>
      </c>
      <c r="F9" s="25" t="s">
        <v>93</v>
      </c>
      <c r="G9" s="25" t="s">
        <v>83</v>
      </c>
      <c r="H9" s="25" t="s">
        <v>94</v>
      </c>
      <c r="I9" s="25" t="s">
        <v>105</v>
      </c>
      <c r="K9" s="27">
        <v>8700000</v>
      </c>
      <c r="L9" s="27">
        <v>8700000</v>
      </c>
      <c r="M9" s="25" t="s">
        <v>86</v>
      </c>
      <c r="N9" s="25" t="s">
        <v>96</v>
      </c>
      <c r="O9" s="25" t="s">
        <v>43</v>
      </c>
      <c r="P9" s="25" t="s">
        <v>97</v>
      </c>
    </row>
    <row r="10" spans="1:17" s="25" customFormat="1">
      <c r="A10" s="25" t="s">
        <v>91</v>
      </c>
      <c r="B10" s="25" t="s">
        <v>79</v>
      </c>
      <c r="C10" s="25" t="s">
        <v>92</v>
      </c>
      <c r="D10" s="25" t="s">
        <v>81</v>
      </c>
      <c r="E10" s="25" t="s">
        <v>79</v>
      </c>
      <c r="F10" s="25" t="s">
        <v>93</v>
      </c>
      <c r="G10" s="25" t="s">
        <v>83</v>
      </c>
      <c r="H10" s="25" t="s">
        <v>94</v>
      </c>
      <c r="I10" s="25" t="s">
        <v>107</v>
      </c>
      <c r="K10" s="27">
        <v>9583800</v>
      </c>
      <c r="L10" s="27">
        <v>9583800</v>
      </c>
      <c r="M10" s="25" t="s">
        <v>86</v>
      </c>
      <c r="N10" s="25" t="s">
        <v>96</v>
      </c>
      <c r="O10" s="25" t="s">
        <v>43</v>
      </c>
      <c r="P10" s="25" t="s">
        <v>97</v>
      </c>
    </row>
    <row r="11" spans="1:17" s="25" customFormat="1">
      <c r="A11" s="25" t="s">
        <v>91</v>
      </c>
      <c r="B11" s="25" t="s">
        <v>79</v>
      </c>
      <c r="C11" s="25" t="s">
        <v>92</v>
      </c>
      <c r="D11" s="25" t="s">
        <v>81</v>
      </c>
      <c r="E11" s="25" t="s">
        <v>79</v>
      </c>
      <c r="F11" s="25" t="s">
        <v>93</v>
      </c>
      <c r="G11" s="25" t="s">
        <v>83</v>
      </c>
      <c r="H11" s="25" t="s">
        <v>94</v>
      </c>
      <c r="I11" s="25" t="s">
        <v>109</v>
      </c>
      <c r="K11" s="27">
        <v>2131135</v>
      </c>
      <c r="L11" s="27">
        <v>2131135</v>
      </c>
      <c r="M11" s="25" t="s">
        <v>86</v>
      </c>
      <c r="N11" s="25" t="s">
        <v>110</v>
      </c>
      <c r="O11" s="25" t="s">
        <v>43</v>
      </c>
      <c r="P11" s="25" t="s">
        <v>97</v>
      </c>
    </row>
    <row r="12" spans="1:17" s="25" customFormat="1" ht="90">
      <c r="A12" s="25" t="s">
        <v>91</v>
      </c>
      <c r="B12" s="25" t="s">
        <v>79</v>
      </c>
      <c r="C12" s="25" t="s">
        <v>92</v>
      </c>
      <c r="D12" s="25" t="s">
        <v>81</v>
      </c>
      <c r="E12" s="25" t="s">
        <v>79</v>
      </c>
      <c r="F12" s="25" t="s">
        <v>93</v>
      </c>
      <c r="G12" s="25" t="s">
        <v>99</v>
      </c>
      <c r="H12" s="25" t="s">
        <v>94</v>
      </c>
      <c r="I12" s="28" t="s">
        <v>112</v>
      </c>
      <c r="K12" s="27">
        <v>106992</v>
      </c>
      <c r="L12" s="27">
        <v>106992</v>
      </c>
      <c r="M12" s="25" t="s">
        <v>86</v>
      </c>
      <c r="N12" s="25" t="s">
        <v>79</v>
      </c>
      <c r="O12" s="25" t="s">
        <v>43</v>
      </c>
      <c r="P12" s="25" t="s">
        <v>97</v>
      </c>
      <c r="Q12" s="25" t="s">
        <v>114</v>
      </c>
    </row>
    <row r="13" spans="1:17" s="25" customFormat="1" ht="150">
      <c r="A13" s="25" t="s">
        <v>91</v>
      </c>
      <c r="B13" s="25" t="s">
        <v>79</v>
      </c>
      <c r="C13" s="25" t="s">
        <v>92</v>
      </c>
      <c r="D13" s="25" t="s">
        <v>81</v>
      </c>
      <c r="E13" s="25" t="s">
        <v>79</v>
      </c>
      <c r="F13" s="25" t="s">
        <v>93</v>
      </c>
      <c r="G13" s="25" t="s">
        <v>99</v>
      </c>
      <c r="H13" s="25" t="s">
        <v>94</v>
      </c>
      <c r="I13" s="28" t="s">
        <v>115</v>
      </c>
      <c r="K13" s="27">
        <v>2667092</v>
      </c>
      <c r="L13" s="27">
        <v>2667092</v>
      </c>
      <c r="M13" s="25" t="s">
        <v>86</v>
      </c>
      <c r="N13" s="25" t="s">
        <v>79</v>
      </c>
      <c r="O13" s="25" t="s">
        <v>43</v>
      </c>
      <c r="P13" s="25" t="s">
        <v>97</v>
      </c>
      <c r="Q13" s="25" t="s">
        <v>117</v>
      </c>
    </row>
    <row r="14" spans="1:17">
      <c r="A14" s="25" t="s">
        <v>91</v>
      </c>
      <c r="B14" s="25" t="s">
        <v>79</v>
      </c>
      <c r="C14" s="25" t="s">
        <v>92</v>
      </c>
      <c r="D14" s="25" t="s">
        <v>81</v>
      </c>
      <c r="E14" s="25" t="s">
        <v>79</v>
      </c>
      <c r="F14" s="25" t="s">
        <v>93</v>
      </c>
      <c r="G14" s="25" t="s">
        <v>99</v>
      </c>
      <c r="H14" s="25" t="s">
        <v>94</v>
      </c>
      <c r="I14" s="29" t="s">
        <v>118</v>
      </c>
      <c r="K14" s="30">
        <v>250000</v>
      </c>
      <c r="L14" s="30">
        <v>250000</v>
      </c>
      <c r="M14" t="s">
        <v>86</v>
      </c>
      <c r="N14" s="25" t="s">
        <v>96</v>
      </c>
      <c r="O14" s="25" t="s">
        <v>43</v>
      </c>
      <c r="P14" s="25" t="s">
        <v>97</v>
      </c>
    </row>
    <row r="15" spans="1:17">
      <c r="A15" s="25" t="s">
        <v>91</v>
      </c>
      <c r="B15" s="25" t="s">
        <v>79</v>
      </c>
      <c r="C15" s="25" t="s">
        <v>92</v>
      </c>
      <c r="D15" s="25" t="s">
        <v>81</v>
      </c>
      <c r="E15" s="25" t="s">
        <v>79</v>
      </c>
      <c r="F15" s="25" t="s">
        <v>93</v>
      </c>
      <c r="G15" t="s">
        <v>99</v>
      </c>
      <c r="H15" s="25" t="s">
        <v>94</v>
      </c>
      <c r="I15" s="29" t="s">
        <v>120</v>
      </c>
      <c r="K15" s="30">
        <v>1248480</v>
      </c>
      <c r="L15" s="30">
        <v>1248480</v>
      </c>
      <c r="M15" t="s">
        <v>86</v>
      </c>
      <c r="N15" s="25" t="s">
        <v>87</v>
      </c>
      <c r="O15" s="25" t="s">
        <v>43</v>
      </c>
      <c r="P15" s="25" t="s">
        <v>97</v>
      </c>
    </row>
    <row r="16" spans="1:17" ht="165">
      <c r="A16" t="s">
        <v>121</v>
      </c>
      <c r="B16" s="25" t="s">
        <v>79</v>
      </c>
      <c r="C16" s="29" t="s">
        <v>122</v>
      </c>
      <c r="D16" s="25" t="s">
        <v>81</v>
      </c>
      <c r="E16" s="25" t="s">
        <v>79</v>
      </c>
      <c r="F16" t="s">
        <v>82</v>
      </c>
      <c r="G16" t="s">
        <v>99</v>
      </c>
      <c r="H16" s="29" t="s">
        <v>123</v>
      </c>
      <c r="I16" s="31" t="s">
        <v>124</v>
      </c>
      <c r="K16" s="32">
        <v>500000</v>
      </c>
      <c r="L16" s="32">
        <v>500000</v>
      </c>
      <c r="M16" t="s">
        <v>86</v>
      </c>
      <c r="N16" s="25" t="s">
        <v>110</v>
      </c>
      <c r="O16" s="25" t="s">
        <v>43</v>
      </c>
      <c r="P16" s="29" t="s">
        <v>125</v>
      </c>
    </row>
    <row r="17" spans="1:17" ht="120">
      <c r="A17" t="s">
        <v>121</v>
      </c>
      <c r="B17" s="25" t="s">
        <v>79</v>
      </c>
      <c r="C17" s="29" t="s">
        <v>122</v>
      </c>
      <c r="D17" s="25" t="s">
        <v>81</v>
      </c>
      <c r="E17" s="25" t="s">
        <v>79</v>
      </c>
      <c r="F17" t="s">
        <v>82</v>
      </c>
      <c r="G17" t="s">
        <v>99</v>
      </c>
      <c r="H17" s="29" t="s">
        <v>123</v>
      </c>
      <c r="I17" s="31" t="s">
        <v>127</v>
      </c>
      <c r="K17" s="32">
        <v>50000</v>
      </c>
      <c r="L17" s="32">
        <v>50000</v>
      </c>
      <c r="M17" t="s">
        <v>86</v>
      </c>
      <c r="N17" s="25" t="s">
        <v>79</v>
      </c>
      <c r="O17" s="25" t="s">
        <v>43</v>
      </c>
      <c r="P17" s="29" t="s">
        <v>125</v>
      </c>
      <c r="Q17" t="s">
        <v>129</v>
      </c>
    </row>
    <row r="18" spans="1:17">
      <c r="A18" t="s">
        <v>121</v>
      </c>
      <c r="B18" s="25" t="s">
        <v>79</v>
      </c>
      <c r="C18" s="29" t="s">
        <v>122</v>
      </c>
      <c r="D18" s="25" t="s">
        <v>81</v>
      </c>
      <c r="E18" s="25" t="s">
        <v>79</v>
      </c>
      <c r="F18" t="s">
        <v>82</v>
      </c>
      <c r="G18" t="s">
        <v>99</v>
      </c>
      <c r="H18" s="29" t="s">
        <v>123</v>
      </c>
      <c r="I18" s="31" t="s">
        <v>130</v>
      </c>
      <c r="K18" s="32">
        <v>150000</v>
      </c>
      <c r="L18" s="32">
        <v>150000</v>
      </c>
      <c r="M18" t="s">
        <v>86</v>
      </c>
      <c r="N18" s="25" t="s">
        <v>87</v>
      </c>
      <c r="O18" s="25" t="s">
        <v>41</v>
      </c>
      <c r="P18" s="29" t="s">
        <v>125</v>
      </c>
    </row>
    <row r="19" spans="1:17" ht="45">
      <c r="A19" t="s">
        <v>121</v>
      </c>
      <c r="B19" s="25" t="s">
        <v>79</v>
      </c>
      <c r="C19" s="29" t="s">
        <v>122</v>
      </c>
      <c r="D19" s="25" t="s">
        <v>81</v>
      </c>
      <c r="E19" s="25" t="s">
        <v>79</v>
      </c>
      <c r="F19" t="s">
        <v>82</v>
      </c>
      <c r="G19" t="s">
        <v>99</v>
      </c>
      <c r="H19" s="29" t="s">
        <v>123</v>
      </c>
      <c r="I19" s="31" t="s">
        <v>131</v>
      </c>
      <c r="K19" s="32">
        <v>156000</v>
      </c>
      <c r="L19" s="32">
        <v>156000</v>
      </c>
      <c r="M19" t="s">
        <v>86</v>
      </c>
      <c r="N19" s="25" t="s">
        <v>87</v>
      </c>
      <c r="O19" s="25" t="s">
        <v>41</v>
      </c>
      <c r="P19" s="29" t="s">
        <v>125</v>
      </c>
    </row>
    <row r="20" spans="1:17" ht="45">
      <c r="A20" t="s">
        <v>121</v>
      </c>
      <c r="B20" s="25" t="s">
        <v>79</v>
      </c>
      <c r="C20" s="29" t="s">
        <v>122</v>
      </c>
      <c r="D20" s="25" t="s">
        <v>81</v>
      </c>
      <c r="E20" s="25" t="s">
        <v>79</v>
      </c>
      <c r="F20" t="s">
        <v>82</v>
      </c>
      <c r="G20" t="s">
        <v>99</v>
      </c>
      <c r="H20" s="29" t="s">
        <v>123</v>
      </c>
      <c r="I20" s="31" t="s">
        <v>132</v>
      </c>
      <c r="K20" s="32">
        <v>100000</v>
      </c>
      <c r="L20" s="32">
        <v>100000</v>
      </c>
      <c r="M20" t="s">
        <v>133</v>
      </c>
      <c r="N20" s="25" t="s">
        <v>87</v>
      </c>
      <c r="O20" s="25" t="s">
        <v>41</v>
      </c>
      <c r="P20" s="29" t="s">
        <v>125</v>
      </c>
      <c r="Q20" t="s">
        <v>134</v>
      </c>
    </row>
    <row r="21" spans="1:17" ht="60">
      <c r="A21" t="s">
        <v>121</v>
      </c>
      <c r="B21" s="25" t="s">
        <v>79</v>
      </c>
      <c r="C21" s="29" t="s">
        <v>122</v>
      </c>
      <c r="D21" s="25" t="s">
        <v>81</v>
      </c>
      <c r="E21" s="25" t="s">
        <v>79</v>
      </c>
      <c r="F21" t="s">
        <v>82</v>
      </c>
      <c r="G21" t="s">
        <v>99</v>
      </c>
      <c r="H21" s="29" t="s">
        <v>123</v>
      </c>
      <c r="I21" s="31" t="s">
        <v>135</v>
      </c>
      <c r="K21" s="32">
        <v>350000</v>
      </c>
      <c r="L21" s="32">
        <v>350000</v>
      </c>
      <c r="M21" t="s">
        <v>86</v>
      </c>
      <c r="N21" s="25" t="s">
        <v>87</v>
      </c>
      <c r="O21" s="25" t="s">
        <v>41</v>
      </c>
      <c r="P21" s="29" t="s">
        <v>125</v>
      </c>
    </row>
    <row r="22" spans="1:17" ht="45">
      <c r="A22" t="s">
        <v>136</v>
      </c>
      <c r="B22" s="25" t="s">
        <v>79</v>
      </c>
      <c r="C22" s="29" t="s">
        <v>137</v>
      </c>
      <c r="D22" s="25" t="s">
        <v>81</v>
      </c>
      <c r="E22" s="25" t="s">
        <v>79</v>
      </c>
      <c r="F22" t="s">
        <v>82</v>
      </c>
      <c r="G22" t="s">
        <v>99</v>
      </c>
      <c r="H22" s="29" t="s">
        <v>138</v>
      </c>
      <c r="I22" s="31" t="s">
        <v>139</v>
      </c>
      <c r="K22" s="32">
        <v>45000</v>
      </c>
      <c r="L22" s="32">
        <v>45000</v>
      </c>
      <c r="M22" t="s">
        <v>86</v>
      </c>
      <c r="N22" s="25" t="s">
        <v>79</v>
      </c>
      <c r="O22" s="25" t="s">
        <v>45</v>
      </c>
      <c r="P22" s="29" t="s">
        <v>141</v>
      </c>
      <c r="Q22" t="s">
        <v>142</v>
      </c>
    </row>
    <row r="23" spans="1:17">
      <c r="A23" t="s">
        <v>136</v>
      </c>
      <c r="B23" s="25" t="s">
        <v>79</v>
      </c>
      <c r="C23" s="29" t="s">
        <v>137</v>
      </c>
      <c r="D23" s="25" t="s">
        <v>81</v>
      </c>
      <c r="E23" s="25" t="s">
        <v>79</v>
      </c>
      <c r="F23" t="s">
        <v>82</v>
      </c>
      <c r="G23" t="s">
        <v>99</v>
      </c>
      <c r="H23" s="29" t="s">
        <v>138</v>
      </c>
      <c r="I23" s="31" t="s">
        <v>143</v>
      </c>
      <c r="K23" s="32">
        <v>177750</v>
      </c>
      <c r="L23" s="32">
        <v>177750</v>
      </c>
      <c r="M23" t="s">
        <v>133</v>
      </c>
      <c r="N23" s="25" t="s">
        <v>96</v>
      </c>
      <c r="O23" s="25" t="s">
        <v>45</v>
      </c>
      <c r="P23" s="29" t="s">
        <v>141</v>
      </c>
      <c r="Q23" t="s">
        <v>173</v>
      </c>
    </row>
    <row r="24" spans="1:17">
      <c r="A24" t="s">
        <v>136</v>
      </c>
      <c r="B24" s="25" t="s">
        <v>79</v>
      </c>
      <c r="C24" s="29" t="s">
        <v>137</v>
      </c>
      <c r="D24" s="25" t="s">
        <v>81</v>
      </c>
      <c r="E24" s="25" t="s">
        <v>79</v>
      </c>
      <c r="F24" t="s">
        <v>82</v>
      </c>
      <c r="G24" t="s">
        <v>99</v>
      </c>
      <c r="H24" s="29" t="s">
        <v>138</v>
      </c>
      <c r="I24" s="31" t="s">
        <v>145</v>
      </c>
      <c r="K24" s="32">
        <v>462000</v>
      </c>
      <c r="L24" s="32">
        <v>462000</v>
      </c>
      <c r="M24" t="s">
        <v>86</v>
      </c>
      <c r="N24" s="25" t="s">
        <v>79</v>
      </c>
      <c r="O24" s="25" t="s">
        <v>45</v>
      </c>
      <c r="P24" s="29" t="s">
        <v>141</v>
      </c>
      <c r="Q24" t="s">
        <v>146</v>
      </c>
    </row>
    <row r="25" spans="1:17" ht="60">
      <c r="A25" t="s">
        <v>136</v>
      </c>
      <c r="B25" s="25" t="s">
        <v>79</v>
      </c>
      <c r="C25" s="29" t="s">
        <v>137</v>
      </c>
      <c r="D25" s="25" t="s">
        <v>81</v>
      </c>
      <c r="E25" s="25" t="s">
        <v>79</v>
      </c>
      <c r="F25" t="s">
        <v>82</v>
      </c>
      <c r="G25" t="s">
        <v>99</v>
      </c>
      <c r="H25" s="29" t="s">
        <v>138</v>
      </c>
      <c r="I25" s="31" t="s">
        <v>147</v>
      </c>
      <c r="K25" s="32">
        <v>44496</v>
      </c>
      <c r="L25" s="32">
        <v>44496</v>
      </c>
      <c r="M25" t="s">
        <v>86</v>
      </c>
      <c r="N25" s="25" t="s">
        <v>79</v>
      </c>
      <c r="O25" s="25" t="s">
        <v>45</v>
      </c>
      <c r="P25" s="29" t="s">
        <v>141</v>
      </c>
      <c r="Q25" t="s">
        <v>148</v>
      </c>
    </row>
    <row r="26" spans="1:17" ht="30">
      <c r="A26" t="s">
        <v>136</v>
      </c>
      <c r="B26" s="25" t="s">
        <v>79</v>
      </c>
      <c r="C26" s="29" t="s">
        <v>137</v>
      </c>
      <c r="D26" s="25" t="s">
        <v>81</v>
      </c>
      <c r="E26" s="25" t="s">
        <v>79</v>
      </c>
      <c r="F26" t="s">
        <v>82</v>
      </c>
      <c r="G26" t="s">
        <v>99</v>
      </c>
      <c r="H26" s="29" t="s">
        <v>138</v>
      </c>
      <c r="I26" s="33" t="s">
        <v>149</v>
      </c>
      <c r="K26" s="32">
        <v>400000</v>
      </c>
      <c r="L26" s="32">
        <v>400000</v>
      </c>
      <c r="M26" t="s">
        <v>86</v>
      </c>
      <c r="N26" s="25" t="s">
        <v>87</v>
      </c>
      <c r="O26" s="25" t="s">
        <v>41</v>
      </c>
      <c r="P26" s="29" t="s">
        <v>141</v>
      </c>
    </row>
    <row r="27" spans="1:17">
      <c r="A27" t="s">
        <v>121</v>
      </c>
      <c r="B27" s="25" t="s">
        <v>79</v>
      </c>
      <c r="C27" t="s">
        <v>150</v>
      </c>
      <c r="D27" s="25" t="s">
        <v>81</v>
      </c>
      <c r="E27" s="25" t="s">
        <v>79</v>
      </c>
      <c r="F27" t="s">
        <v>151</v>
      </c>
      <c r="G27" t="s">
        <v>99</v>
      </c>
      <c r="H27" t="s">
        <v>152</v>
      </c>
      <c r="I27" s="33" t="s">
        <v>153</v>
      </c>
      <c r="K27" s="32">
        <v>30000</v>
      </c>
      <c r="L27" s="32">
        <v>30000</v>
      </c>
      <c r="M27" t="s">
        <v>86</v>
      </c>
      <c r="N27" s="25" t="s">
        <v>87</v>
      </c>
      <c r="O27" s="25" t="s">
        <v>43</v>
      </c>
      <c r="P27" s="29" t="s">
        <v>154</v>
      </c>
    </row>
    <row r="28" spans="1:17" ht="30">
      <c r="A28" t="s">
        <v>121</v>
      </c>
      <c r="B28" s="25" t="s">
        <v>79</v>
      </c>
      <c r="C28" t="s">
        <v>150</v>
      </c>
      <c r="D28" s="25" t="s">
        <v>81</v>
      </c>
      <c r="E28" s="25" t="s">
        <v>79</v>
      </c>
      <c r="F28" t="s">
        <v>151</v>
      </c>
      <c r="G28" t="s">
        <v>99</v>
      </c>
      <c r="H28" t="s">
        <v>152</v>
      </c>
      <c r="I28" s="33" t="s">
        <v>155</v>
      </c>
      <c r="K28" s="32">
        <v>200000</v>
      </c>
      <c r="L28" s="32">
        <v>200000</v>
      </c>
      <c r="M28" t="s">
        <v>86</v>
      </c>
      <c r="N28" s="25" t="s">
        <v>79</v>
      </c>
      <c r="O28" s="25" t="s">
        <v>43</v>
      </c>
      <c r="P28" s="29" t="s">
        <v>154</v>
      </c>
      <c r="Q28" t="s">
        <v>156</v>
      </c>
    </row>
    <row r="29" spans="1:17">
      <c r="A29" t="s">
        <v>121</v>
      </c>
      <c r="B29" s="25" t="s">
        <v>79</v>
      </c>
      <c r="C29" t="s">
        <v>150</v>
      </c>
      <c r="D29" s="25" t="s">
        <v>81</v>
      </c>
      <c r="E29" s="25" t="s">
        <v>79</v>
      </c>
      <c r="F29" t="s">
        <v>151</v>
      </c>
      <c r="G29" t="s">
        <v>99</v>
      </c>
      <c r="H29" t="s">
        <v>152</v>
      </c>
      <c r="I29" s="33" t="s">
        <v>157</v>
      </c>
      <c r="K29" s="32">
        <v>60000</v>
      </c>
      <c r="L29" s="32">
        <v>60000</v>
      </c>
      <c r="M29" t="s">
        <v>86</v>
      </c>
      <c r="N29" s="25" t="s">
        <v>79</v>
      </c>
      <c r="O29" s="25" t="s">
        <v>43</v>
      </c>
      <c r="P29" s="29" t="s">
        <v>154</v>
      </c>
      <c r="Q29" t="s">
        <v>158</v>
      </c>
    </row>
    <row r="30" spans="1:17" ht="30">
      <c r="A30" t="s">
        <v>121</v>
      </c>
      <c r="B30" s="25" t="s">
        <v>79</v>
      </c>
      <c r="C30" t="s">
        <v>150</v>
      </c>
      <c r="D30" s="25" t="s">
        <v>81</v>
      </c>
      <c r="E30" s="25" t="s">
        <v>79</v>
      </c>
      <c r="F30" t="s">
        <v>151</v>
      </c>
      <c r="G30" t="s">
        <v>59</v>
      </c>
      <c r="H30" t="s">
        <v>152</v>
      </c>
      <c r="I30" s="33" t="s">
        <v>159</v>
      </c>
      <c r="K30" s="32">
        <v>30000</v>
      </c>
      <c r="L30" s="32">
        <v>30000</v>
      </c>
      <c r="M30" t="s">
        <v>86</v>
      </c>
      <c r="N30" s="25" t="s">
        <v>87</v>
      </c>
      <c r="O30" s="25" t="s">
        <v>41</v>
      </c>
      <c r="P30" s="29" t="s">
        <v>154</v>
      </c>
    </row>
    <row r="31" spans="1:17" ht="30">
      <c r="A31" t="s">
        <v>121</v>
      </c>
      <c r="B31" s="25" t="s">
        <v>79</v>
      </c>
      <c r="C31" t="s">
        <v>150</v>
      </c>
      <c r="D31" s="25" t="s">
        <v>81</v>
      </c>
      <c r="E31" s="25" t="s">
        <v>79</v>
      </c>
      <c r="F31" t="s">
        <v>151</v>
      </c>
      <c r="G31" t="s">
        <v>99</v>
      </c>
      <c r="H31" t="s">
        <v>152</v>
      </c>
      <c r="I31" s="33" t="s">
        <v>160</v>
      </c>
      <c r="K31" s="32">
        <v>10000</v>
      </c>
      <c r="L31" s="32">
        <v>10000</v>
      </c>
      <c r="M31" t="s">
        <v>86</v>
      </c>
      <c r="N31" s="25" t="s">
        <v>87</v>
      </c>
      <c r="O31" s="25" t="s">
        <v>41</v>
      </c>
      <c r="P31" s="29" t="s">
        <v>154</v>
      </c>
    </row>
    <row r="32" spans="1:17">
      <c r="A32" t="s">
        <v>121</v>
      </c>
      <c r="B32" s="25" t="s">
        <v>79</v>
      </c>
      <c r="C32" t="s">
        <v>150</v>
      </c>
      <c r="D32" s="25" t="s">
        <v>81</v>
      </c>
      <c r="E32" s="25" t="s">
        <v>79</v>
      </c>
      <c r="F32" t="s">
        <v>151</v>
      </c>
      <c r="G32" t="s">
        <v>99</v>
      </c>
      <c r="H32" t="s">
        <v>152</v>
      </c>
      <c r="I32" s="33" t="s">
        <v>161</v>
      </c>
      <c r="K32" s="32">
        <v>60000</v>
      </c>
      <c r="L32" s="32">
        <v>60000</v>
      </c>
      <c r="M32" t="s">
        <v>86</v>
      </c>
      <c r="N32" s="25" t="s">
        <v>87</v>
      </c>
      <c r="O32" s="25" t="s">
        <v>41</v>
      </c>
      <c r="P32" s="29" t="s">
        <v>154</v>
      </c>
    </row>
    <row r="33" spans="1:17" ht="60">
      <c r="A33" t="s">
        <v>78</v>
      </c>
      <c r="B33" s="25" t="s">
        <v>79</v>
      </c>
      <c r="C33" t="s">
        <v>162</v>
      </c>
      <c r="D33" s="25" t="s">
        <v>81</v>
      </c>
      <c r="E33" s="25" t="s">
        <v>79</v>
      </c>
      <c r="F33" t="s">
        <v>151</v>
      </c>
      <c r="G33" t="s">
        <v>99</v>
      </c>
      <c r="H33" t="s">
        <v>163</v>
      </c>
      <c r="I33" s="33" t="s">
        <v>164</v>
      </c>
      <c r="K33" s="32">
        <v>220000</v>
      </c>
      <c r="L33" s="32">
        <v>220000</v>
      </c>
      <c r="M33" t="s">
        <v>133</v>
      </c>
      <c r="N33" s="25" t="s">
        <v>79</v>
      </c>
      <c r="O33" s="25" t="s">
        <v>43</v>
      </c>
      <c r="P33" s="29" t="s">
        <v>166</v>
      </c>
      <c r="Q33" t="s">
        <v>167</v>
      </c>
    </row>
    <row r="34" spans="1:17">
      <c r="A34" t="s">
        <v>136</v>
      </c>
      <c r="B34" s="25" t="s">
        <v>79</v>
      </c>
      <c r="C34" t="s">
        <v>168</v>
      </c>
      <c r="D34" s="25" t="s">
        <v>81</v>
      </c>
      <c r="E34" s="25" t="s">
        <v>79</v>
      </c>
      <c r="F34" t="s">
        <v>82</v>
      </c>
      <c r="G34" t="s">
        <v>99</v>
      </c>
      <c r="H34" t="s">
        <v>169</v>
      </c>
      <c r="I34" s="33" t="s">
        <v>170</v>
      </c>
      <c r="K34" s="32">
        <v>300000</v>
      </c>
      <c r="L34" s="32">
        <v>300000</v>
      </c>
      <c r="M34" t="s">
        <v>86</v>
      </c>
      <c r="N34" s="25" t="s">
        <v>87</v>
      </c>
      <c r="O34" s="25" t="s">
        <v>41</v>
      </c>
      <c r="P34" s="29" t="s">
        <v>171</v>
      </c>
    </row>
    <row r="35" spans="1:17">
      <c r="A35" t="s">
        <v>136</v>
      </c>
      <c r="B35" s="25" t="s">
        <v>79</v>
      </c>
      <c r="C35" t="s">
        <v>168</v>
      </c>
      <c r="D35" s="25" t="s">
        <v>81</v>
      </c>
      <c r="E35" s="25" t="s">
        <v>79</v>
      </c>
      <c r="F35" t="s">
        <v>82</v>
      </c>
      <c r="G35" t="s">
        <v>99</v>
      </c>
      <c r="H35" t="s">
        <v>169</v>
      </c>
      <c r="I35" s="33" t="s">
        <v>172</v>
      </c>
      <c r="K35" s="32">
        <v>120000</v>
      </c>
      <c r="L35" s="32">
        <v>120000</v>
      </c>
      <c r="M35" t="s">
        <v>133</v>
      </c>
      <c r="N35" s="25" t="s">
        <v>87</v>
      </c>
      <c r="O35" s="25" t="s">
        <v>41</v>
      </c>
      <c r="P35" s="29" t="s">
        <v>171</v>
      </c>
      <c r="Q35" t="s">
        <v>173</v>
      </c>
    </row>
    <row r="36" spans="1:17">
      <c r="A36" t="s">
        <v>174</v>
      </c>
      <c r="B36" s="25" t="s">
        <v>79</v>
      </c>
      <c r="C36" t="s">
        <v>175</v>
      </c>
      <c r="D36" s="25" t="s">
        <v>81</v>
      </c>
      <c r="E36" s="25" t="s">
        <v>79</v>
      </c>
      <c r="F36" t="s">
        <v>151</v>
      </c>
      <c r="G36" t="s">
        <v>99</v>
      </c>
      <c r="H36" t="s">
        <v>176</v>
      </c>
      <c r="I36" s="33" t="s">
        <v>177</v>
      </c>
      <c r="K36" s="26">
        <v>50000</v>
      </c>
      <c r="L36" s="26">
        <v>50000</v>
      </c>
      <c r="M36" t="s">
        <v>133</v>
      </c>
      <c r="N36" s="25" t="s">
        <v>96</v>
      </c>
      <c r="O36" s="25" t="s">
        <v>43</v>
      </c>
      <c r="P36" s="29" t="s">
        <v>178</v>
      </c>
      <c r="Q36" t="s">
        <v>173</v>
      </c>
    </row>
    <row r="37" spans="1:17" ht="30">
      <c r="A37" t="s">
        <v>174</v>
      </c>
      <c r="B37" s="25" t="s">
        <v>79</v>
      </c>
      <c r="C37" t="s">
        <v>180</v>
      </c>
      <c r="D37" s="25" t="s">
        <v>81</v>
      </c>
      <c r="E37" s="25" t="s">
        <v>79</v>
      </c>
      <c r="F37" t="s">
        <v>151</v>
      </c>
      <c r="G37" t="s">
        <v>99</v>
      </c>
      <c r="H37" t="s">
        <v>176</v>
      </c>
      <c r="I37" s="33" t="s">
        <v>181</v>
      </c>
      <c r="K37" s="26">
        <v>220000</v>
      </c>
      <c r="L37" s="26">
        <v>220000</v>
      </c>
      <c r="M37" t="s">
        <v>86</v>
      </c>
      <c r="N37" s="25" t="s">
        <v>110</v>
      </c>
      <c r="O37" s="25" t="s">
        <v>43</v>
      </c>
      <c r="P37" s="29" t="s">
        <v>178</v>
      </c>
    </row>
    <row r="38" spans="1:17" ht="75">
      <c r="A38" t="s">
        <v>174</v>
      </c>
      <c r="B38" s="25" t="s">
        <v>79</v>
      </c>
      <c r="C38" t="s">
        <v>175</v>
      </c>
      <c r="D38" s="25" t="s">
        <v>81</v>
      </c>
      <c r="E38" s="25" t="s">
        <v>79</v>
      </c>
      <c r="F38" t="s">
        <v>151</v>
      </c>
      <c r="G38" t="s">
        <v>99</v>
      </c>
      <c r="H38" t="s">
        <v>176</v>
      </c>
      <c r="I38" s="33" t="s">
        <v>186</v>
      </c>
      <c r="K38" s="26">
        <v>2350000</v>
      </c>
      <c r="L38" s="26">
        <v>2350000</v>
      </c>
      <c r="M38" t="s">
        <v>86</v>
      </c>
      <c r="N38" s="25" t="s">
        <v>79</v>
      </c>
      <c r="O38" s="25" t="s">
        <v>43</v>
      </c>
      <c r="P38" s="29" t="s">
        <v>178</v>
      </c>
      <c r="Q38" t="s">
        <v>187</v>
      </c>
    </row>
    <row r="39" spans="1:17" ht="30">
      <c r="A39" t="s">
        <v>174</v>
      </c>
      <c r="B39" s="25" t="s">
        <v>79</v>
      </c>
      <c r="C39" t="s">
        <v>175</v>
      </c>
      <c r="D39" s="25" t="s">
        <v>81</v>
      </c>
      <c r="E39" s="25" t="s">
        <v>79</v>
      </c>
      <c r="F39" t="s">
        <v>151</v>
      </c>
      <c r="G39" t="s">
        <v>99</v>
      </c>
      <c r="H39" t="s">
        <v>176</v>
      </c>
      <c r="I39" s="33" t="s">
        <v>190</v>
      </c>
      <c r="K39" s="26">
        <v>90000</v>
      </c>
      <c r="L39" s="26">
        <v>90000</v>
      </c>
      <c r="M39" t="s">
        <v>133</v>
      </c>
      <c r="N39" s="25" t="s">
        <v>87</v>
      </c>
      <c r="O39" s="25" t="s">
        <v>41</v>
      </c>
      <c r="P39" s="29" t="s">
        <v>178</v>
      </c>
      <c r="Q39" t="s">
        <v>173</v>
      </c>
    </row>
    <row r="40" spans="1:17" ht="30">
      <c r="A40" t="s">
        <v>174</v>
      </c>
      <c r="B40" s="25" t="s">
        <v>79</v>
      </c>
      <c r="C40" t="s">
        <v>175</v>
      </c>
      <c r="D40" s="25" t="s">
        <v>81</v>
      </c>
      <c r="E40" s="25" t="s">
        <v>79</v>
      </c>
      <c r="F40" t="s">
        <v>151</v>
      </c>
      <c r="G40" t="s">
        <v>59</v>
      </c>
      <c r="H40" t="s">
        <v>176</v>
      </c>
      <c r="I40" s="33" t="s">
        <v>191</v>
      </c>
      <c r="K40" s="26">
        <v>700000</v>
      </c>
      <c r="L40" s="26">
        <v>700000</v>
      </c>
      <c r="M40" t="s">
        <v>86</v>
      </c>
      <c r="N40" s="25" t="s">
        <v>87</v>
      </c>
      <c r="O40" s="25" t="s">
        <v>41</v>
      </c>
      <c r="P40" s="29" t="s">
        <v>178</v>
      </c>
    </row>
    <row r="41" spans="1:17" ht="30">
      <c r="A41" t="s">
        <v>174</v>
      </c>
      <c r="B41" s="25" t="s">
        <v>79</v>
      </c>
      <c r="C41" t="s">
        <v>192</v>
      </c>
      <c r="D41" s="25" t="s">
        <v>81</v>
      </c>
      <c r="E41" s="25" t="s">
        <v>79</v>
      </c>
      <c r="F41" t="s">
        <v>82</v>
      </c>
      <c r="G41" t="s">
        <v>83</v>
      </c>
      <c r="H41" t="s">
        <v>193</v>
      </c>
      <c r="I41" s="33" t="s">
        <v>194</v>
      </c>
      <c r="K41" s="26">
        <v>6000000</v>
      </c>
      <c r="L41" s="26">
        <v>6000000</v>
      </c>
      <c r="M41" t="s">
        <v>86</v>
      </c>
      <c r="N41" s="25" t="s">
        <v>110</v>
      </c>
      <c r="O41" s="25" t="s">
        <v>43</v>
      </c>
      <c r="P41" s="29" t="s">
        <v>195</v>
      </c>
    </row>
    <row r="42" spans="1:17" ht="60">
      <c r="A42" t="s">
        <v>174</v>
      </c>
      <c r="B42" s="25" t="s">
        <v>79</v>
      </c>
      <c r="C42" t="s">
        <v>192</v>
      </c>
      <c r="D42" s="25" t="s">
        <v>81</v>
      </c>
      <c r="E42" s="25" t="s">
        <v>79</v>
      </c>
      <c r="F42" t="s">
        <v>82</v>
      </c>
      <c r="G42" t="s">
        <v>59</v>
      </c>
      <c r="H42" t="s">
        <v>193</v>
      </c>
      <c r="I42" s="33" t="s">
        <v>888</v>
      </c>
      <c r="K42" s="26">
        <v>40000</v>
      </c>
      <c r="L42" s="26">
        <v>40000</v>
      </c>
      <c r="M42" t="s">
        <v>133</v>
      </c>
      <c r="N42" s="25" t="s">
        <v>110</v>
      </c>
      <c r="O42" s="25" t="s">
        <v>43</v>
      </c>
      <c r="P42" s="29" t="s">
        <v>195</v>
      </c>
      <c r="Q42" t="s">
        <v>173</v>
      </c>
    </row>
    <row r="43" spans="1:17">
      <c r="A43" t="s">
        <v>174</v>
      </c>
      <c r="B43" s="25" t="s">
        <v>79</v>
      </c>
      <c r="C43" t="s">
        <v>192</v>
      </c>
      <c r="D43" s="25" t="s">
        <v>81</v>
      </c>
      <c r="E43" s="25" t="s">
        <v>79</v>
      </c>
      <c r="F43" t="s">
        <v>82</v>
      </c>
      <c r="G43" t="s">
        <v>59</v>
      </c>
      <c r="H43" t="s">
        <v>193</v>
      </c>
      <c r="I43" s="33" t="s">
        <v>197</v>
      </c>
      <c r="K43" s="26">
        <v>15000</v>
      </c>
      <c r="L43" s="26">
        <v>15000</v>
      </c>
      <c r="M43" t="s">
        <v>133</v>
      </c>
      <c r="N43" s="25" t="s">
        <v>79</v>
      </c>
      <c r="O43" s="25" t="s">
        <v>43</v>
      </c>
      <c r="P43" s="29" t="s">
        <v>195</v>
      </c>
      <c r="Q43" t="s">
        <v>198</v>
      </c>
    </row>
    <row r="44" spans="1:17" ht="90">
      <c r="A44" t="s">
        <v>174</v>
      </c>
      <c r="B44" s="25" t="s">
        <v>79</v>
      </c>
      <c r="C44" t="s">
        <v>192</v>
      </c>
      <c r="D44" s="25" t="s">
        <v>81</v>
      </c>
      <c r="E44" s="25" t="s">
        <v>79</v>
      </c>
      <c r="F44" t="s">
        <v>82</v>
      </c>
      <c r="G44" t="s">
        <v>99</v>
      </c>
      <c r="H44" t="s">
        <v>193</v>
      </c>
      <c r="I44" s="33" t="s">
        <v>199</v>
      </c>
      <c r="K44" s="26">
        <v>120000</v>
      </c>
      <c r="L44" s="26">
        <v>120000</v>
      </c>
      <c r="M44" t="s">
        <v>86</v>
      </c>
      <c r="N44" s="25" t="s">
        <v>87</v>
      </c>
      <c r="O44" s="25" t="s">
        <v>43</v>
      </c>
      <c r="P44" s="29" t="s">
        <v>195</v>
      </c>
    </row>
    <row r="45" spans="1:17" ht="60">
      <c r="A45" t="s">
        <v>174</v>
      </c>
      <c r="B45" s="25" t="s">
        <v>79</v>
      </c>
      <c r="C45" t="s">
        <v>192</v>
      </c>
      <c r="D45" s="25" t="s">
        <v>81</v>
      </c>
      <c r="E45" s="25" t="s">
        <v>79</v>
      </c>
      <c r="F45" t="s">
        <v>82</v>
      </c>
      <c r="G45" t="s">
        <v>99</v>
      </c>
      <c r="H45" t="s">
        <v>193</v>
      </c>
      <c r="I45" s="33" t="s">
        <v>200</v>
      </c>
      <c r="K45" s="26">
        <v>25000</v>
      </c>
      <c r="L45" s="26">
        <v>25000</v>
      </c>
      <c r="M45" t="s">
        <v>86</v>
      </c>
      <c r="N45" s="25" t="s">
        <v>87</v>
      </c>
      <c r="O45" s="25" t="s">
        <v>43</v>
      </c>
      <c r="P45" s="29" t="s">
        <v>195</v>
      </c>
    </row>
    <row r="46" spans="1:17" ht="30">
      <c r="A46" t="s">
        <v>174</v>
      </c>
      <c r="B46" s="25" t="s">
        <v>79</v>
      </c>
      <c r="C46" t="s">
        <v>192</v>
      </c>
      <c r="D46" s="25" t="s">
        <v>81</v>
      </c>
      <c r="E46" s="25" t="s">
        <v>79</v>
      </c>
      <c r="F46" t="s">
        <v>82</v>
      </c>
      <c r="G46" t="s">
        <v>83</v>
      </c>
      <c r="H46" t="s">
        <v>193</v>
      </c>
      <c r="I46" s="33" t="s">
        <v>201</v>
      </c>
      <c r="K46" s="26">
        <v>1700000</v>
      </c>
      <c r="L46" s="26">
        <v>1700000</v>
      </c>
      <c r="M46" t="s">
        <v>86</v>
      </c>
      <c r="N46" s="25" t="s">
        <v>79</v>
      </c>
      <c r="O46" s="25" t="s">
        <v>45</v>
      </c>
      <c r="P46" s="29" t="s">
        <v>195</v>
      </c>
      <c r="Q46" t="s">
        <v>203</v>
      </c>
    </row>
    <row r="47" spans="1:17" ht="30">
      <c r="A47" t="s">
        <v>174</v>
      </c>
      <c r="B47" s="25" t="s">
        <v>79</v>
      </c>
      <c r="C47" t="s">
        <v>192</v>
      </c>
      <c r="D47" s="25" t="s">
        <v>81</v>
      </c>
      <c r="E47" s="25" t="s">
        <v>79</v>
      </c>
      <c r="F47" t="s">
        <v>82</v>
      </c>
      <c r="G47" t="s">
        <v>59</v>
      </c>
      <c r="H47" t="s">
        <v>193</v>
      </c>
      <c r="I47" s="33" t="s">
        <v>204</v>
      </c>
      <c r="K47" s="26">
        <v>100000</v>
      </c>
      <c r="L47" s="26">
        <v>100000</v>
      </c>
      <c r="M47" t="s">
        <v>133</v>
      </c>
      <c r="N47" s="25" t="s">
        <v>87</v>
      </c>
      <c r="O47" s="25" t="s">
        <v>41</v>
      </c>
      <c r="P47" s="29" t="s">
        <v>195</v>
      </c>
    </row>
    <row r="48" spans="1:17" ht="75">
      <c r="A48" t="s">
        <v>205</v>
      </c>
      <c r="B48" s="25" t="s">
        <v>79</v>
      </c>
      <c r="C48" t="s">
        <v>206</v>
      </c>
      <c r="D48" s="25" t="s">
        <v>81</v>
      </c>
      <c r="E48" s="25" t="s">
        <v>79</v>
      </c>
      <c r="F48" t="s">
        <v>151</v>
      </c>
      <c r="G48" t="s">
        <v>99</v>
      </c>
      <c r="H48" t="s">
        <v>207</v>
      </c>
      <c r="I48" s="33" t="s">
        <v>208</v>
      </c>
      <c r="K48" s="26">
        <v>230000</v>
      </c>
      <c r="L48" s="26">
        <v>230000</v>
      </c>
      <c r="M48" t="s">
        <v>133</v>
      </c>
      <c r="N48" s="25" t="s">
        <v>79</v>
      </c>
      <c r="O48" s="25" t="s">
        <v>45</v>
      </c>
      <c r="P48" s="29" t="s">
        <v>210</v>
      </c>
      <c r="Q48" t="s">
        <v>211</v>
      </c>
    </row>
    <row r="49" spans="1:17" ht="45">
      <c r="A49" t="s">
        <v>205</v>
      </c>
      <c r="B49" s="25" t="s">
        <v>79</v>
      </c>
      <c r="C49" t="s">
        <v>212</v>
      </c>
      <c r="D49" s="25" t="s">
        <v>81</v>
      </c>
      <c r="E49" s="25" t="s">
        <v>79</v>
      </c>
      <c r="F49" t="s">
        <v>151</v>
      </c>
      <c r="G49" t="s">
        <v>99</v>
      </c>
      <c r="H49" t="s">
        <v>207</v>
      </c>
      <c r="I49" s="33" t="s">
        <v>213</v>
      </c>
      <c r="K49" s="26">
        <v>110000</v>
      </c>
      <c r="L49" s="26">
        <v>110000</v>
      </c>
      <c r="M49" t="s">
        <v>86</v>
      </c>
      <c r="N49" s="25" t="s">
        <v>79</v>
      </c>
      <c r="O49" s="25" t="s">
        <v>43</v>
      </c>
      <c r="P49" s="29" t="s">
        <v>210</v>
      </c>
      <c r="Q49" t="s">
        <v>214</v>
      </c>
    </row>
    <row r="50" spans="1:17">
      <c r="A50" t="s">
        <v>215</v>
      </c>
      <c r="B50" s="25" t="s">
        <v>79</v>
      </c>
      <c r="C50" t="s">
        <v>216</v>
      </c>
      <c r="D50" s="29" t="s">
        <v>81</v>
      </c>
      <c r="E50" s="29" t="s">
        <v>217</v>
      </c>
      <c r="F50" t="s">
        <v>151</v>
      </c>
      <c r="G50" t="s">
        <v>99</v>
      </c>
      <c r="H50" t="s">
        <v>218</v>
      </c>
      <c r="I50" s="33" t="s">
        <v>219</v>
      </c>
      <c r="K50" s="26">
        <v>48000</v>
      </c>
      <c r="L50" s="26">
        <v>48000</v>
      </c>
      <c r="M50" t="s">
        <v>86</v>
      </c>
      <c r="N50" s="25" t="s">
        <v>87</v>
      </c>
      <c r="O50" s="25" t="s">
        <v>43</v>
      </c>
      <c r="P50" s="29" t="s">
        <v>220</v>
      </c>
      <c r="Q50" t="s">
        <v>221</v>
      </c>
    </row>
    <row r="51" spans="1:17" ht="30">
      <c r="A51" t="s">
        <v>215</v>
      </c>
      <c r="B51" s="25" t="s">
        <v>79</v>
      </c>
      <c r="C51" t="s">
        <v>216</v>
      </c>
      <c r="D51" s="29" t="s">
        <v>81</v>
      </c>
      <c r="E51" s="29" t="s">
        <v>225</v>
      </c>
      <c r="F51" t="s">
        <v>151</v>
      </c>
      <c r="G51" t="s">
        <v>99</v>
      </c>
      <c r="H51" t="s">
        <v>218</v>
      </c>
      <c r="I51" s="33" t="s">
        <v>222</v>
      </c>
      <c r="K51" s="26">
        <v>60000</v>
      </c>
      <c r="L51" s="26">
        <v>60000</v>
      </c>
      <c r="M51" t="s">
        <v>133</v>
      </c>
      <c r="N51" s="25" t="s">
        <v>96</v>
      </c>
      <c r="O51" s="25" t="s">
        <v>45</v>
      </c>
      <c r="P51" s="29" t="s">
        <v>220</v>
      </c>
      <c r="Q51" t="s">
        <v>173</v>
      </c>
    </row>
    <row r="52" spans="1:17" ht="30">
      <c r="A52" t="s">
        <v>215</v>
      </c>
      <c r="B52" s="25" t="s">
        <v>79</v>
      </c>
      <c r="C52" s="33" t="s">
        <v>224</v>
      </c>
      <c r="D52" s="25" t="s">
        <v>81</v>
      </c>
      <c r="E52" s="25" t="s">
        <v>79</v>
      </c>
      <c r="F52" t="s">
        <v>151</v>
      </c>
      <c r="G52" t="s">
        <v>99</v>
      </c>
      <c r="H52" t="s">
        <v>218</v>
      </c>
      <c r="I52" s="33" t="s">
        <v>226</v>
      </c>
      <c r="K52" s="26">
        <v>166500</v>
      </c>
      <c r="L52" s="26">
        <v>166500</v>
      </c>
      <c r="M52" t="s">
        <v>86</v>
      </c>
      <c r="N52" s="25" t="s">
        <v>96</v>
      </c>
      <c r="O52" s="25" t="s">
        <v>43</v>
      </c>
      <c r="P52" s="29" t="s">
        <v>220</v>
      </c>
    </row>
    <row r="53" spans="1:17" ht="75">
      <c r="A53" t="s">
        <v>215</v>
      </c>
      <c r="B53" s="25" t="s">
        <v>79</v>
      </c>
      <c r="C53" s="33" t="s">
        <v>233</v>
      </c>
      <c r="D53" s="29" t="s">
        <v>81</v>
      </c>
      <c r="E53" s="29" t="s">
        <v>217</v>
      </c>
      <c r="F53" t="s">
        <v>151</v>
      </c>
      <c r="G53" t="s">
        <v>99</v>
      </c>
      <c r="H53" t="s">
        <v>218</v>
      </c>
      <c r="I53" s="33" t="s">
        <v>239</v>
      </c>
      <c r="K53" s="26">
        <v>36000</v>
      </c>
      <c r="L53" s="26">
        <v>36000</v>
      </c>
      <c r="M53" t="s">
        <v>86</v>
      </c>
      <c r="N53" s="25" t="s">
        <v>96</v>
      </c>
      <c r="O53" s="25" t="s">
        <v>43</v>
      </c>
      <c r="P53" s="29" t="s">
        <v>220</v>
      </c>
    </row>
    <row r="54" spans="1:17" ht="30">
      <c r="A54" t="s">
        <v>215</v>
      </c>
      <c r="B54" s="25" t="s">
        <v>79</v>
      </c>
      <c r="C54" t="s">
        <v>216</v>
      </c>
      <c r="D54" s="29" t="s">
        <v>81</v>
      </c>
      <c r="E54" s="29" t="s">
        <v>217</v>
      </c>
      <c r="F54" t="s">
        <v>151</v>
      </c>
      <c r="G54" t="s">
        <v>99</v>
      </c>
      <c r="H54" t="s">
        <v>218</v>
      </c>
      <c r="I54" s="33" t="s">
        <v>228</v>
      </c>
      <c r="K54" s="26">
        <v>54000</v>
      </c>
      <c r="L54" s="26">
        <v>54000</v>
      </c>
      <c r="M54" t="s">
        <v>86</v>
      </c>
      <c r="N54" t="s">
        <v>87</v>
      </c>
      <c r="O54" s="25" t="s">
        <v>43</v>
      </c>
      <c r="P54" s="29" t="s">
        <v>220</v>
      </c>
      <c r="Q54" t="s">
        <v>229</v>
      </c>
    </row>
    <row r="55" spans="1:17" ht="30">
      <c r="A55" t="s">
        <v>215</v>
      </c>
      <c r="B55" s="25" t="s">
        <v>79</v>
      </c>
      <c r="C55" t="s">
        <v>216</v>
      </c>
      <c r="D55" s="29" t="s">
        <v>81</v>
      </c>
      <c r="E55" s="29" t="s">
        <v>217</v>
      </c>
      <c r="F55" t="s">
        <v>151</v>
      </c>
      <c r="G55" t="s">
        <v>99</v>
      </c>
      <c r="H55" t="s">
        <v>218</v>
      </c>
      <c r="I55" s="33" t="s">
        <v>230</v>
      </c>
      <c r="K55" s="26">
        <v>48000</v>
      </c>
      <c r="L55" s="26">
        <v>48000</v>
      </c>
      <c r="M55" t="s">
        <v>86</v>
      </c>
      <c r="N55" s="25" t="s">
        <v>110</v>
      </c>
      <c r="O55" s="25" t="s">
        <v>43</v>
      </c>
      <c r="P55" s="29" t="s">
        <v>220</v>
      </c>
      <c r="Q55" t="s">
        <v>229</v>
      </c>
    </row>
    <row r="56" spans="1:17" ht="30">
      <c r="A56" t="s">
        <v>215</v>
      </c>
      <c r="B56" s="25" t="s">
        <v>79</v>
      </c>
      <c r="C56" t="s">
        <v>216</v>
      </c>
      <c r="D56" s="29" t="s">
        <v>81</v>
      </c>
      <c r="E56" s="29" t="s">
        <v>217</v>
      </c>
      <c r="F56" t="s">
        <v>151</v>
      </c>
      <c r="G56" t="s">
        <v>99</v>
      </c>
      <c r="H56" t="s">
        <v>218</v>
      </c>
      <c r="I56" s="33" t="s">
        <v>232</v>
      </c>
      <c r="K56" s="26">
        <v>54000</v>
      </c>
      <c r="L56" s="26">
        <v>54000</v>
      </c>
      <c r="M56" t="s">
        <v>86</v>
      </c>
      <c r="N56" s="25" t="s">
        <v>110</v>
      </c>
      <c r="O56" s="25" t="s">
        <v>43</v>
      </c>
      <c r="P56" s="29" t="s">
        <v>220</v>
      </c>
      <c r="Q56" t="s">
        <v>229</v>
      </c>
    </row>
    <row r="57" spans="1:17" ht="60">
      <c r="A57" t="s">
        <v>215</v>
      </c>
      <c r="B57" s="25" t="s">
        <v>79</v>
      </c>
      <c r="C57" s="33" t="s">
        <v>233</v>
      </c>
      <c r="D57" s="29" t="s">
        <v>81</v>
      </c>
      <c r="E57" s="29" t="s">
        <v>217</v>
      </c>
      <c r="F57" t="s">
        <v>151</v>
      </c>
      <c r="G57" t="s">
        <v>99</v>
      </c>
      <c r="H57" t="s">
        <v>218</v>
      </c>
      <c r="I57" s="33" t="s">
        <v>234</v>
      </c>
      <c r="K57" s="26">
        <v>37000</v>
      </c>
      <c r="L57" s="26">
        <v>37000</v>
      </c>
      <c r="M57" t="s">
        <v>86</v>
      </c>
      <c r="N57" t="s">
        <v>87</v>
      </c>
      <c r="O57" s="25" t="s">
        <v>43</v>
      </c>
      <c r="P57" s="29" t="s">
        <v>220</v>
      </c>
      <c r="Q57" t="s">
        <v>235</v>
      </c>
    </row>
    <row r="58" spans="1:17" ht="60">
      <c r="A58" t="s">
        <v>215</v>
      </c>
      <c r="B58" s="25" t="s">
        <v>79</v>
      </c>
      <c r="C58" s="33" t="s">
        <v>233</v>
      </c>
      <c r="D58" s="29" t="s">
        <v>81</v>
      </c>
      <c r="E58" s="29" t="s">
        <v>217</v>
      </c>
      <c r="F58" t="s">
        <v>151</v>
      </c>
      <c r="G58" t="s">
        <v>99</v>
      </c>
      <c r="H58" t="s">
        <v>218</v>
      </c>
      <c r="I58" s="33" t="s">
        <v>236</v>
      </c>
      <c r="K58" s="26">
        <v>37000</v>
      </c>
      <c r="L58" s="26">
        <v>37000</v>
      </c>
      <c r="M58" t="s">
        <v>86</v>
      </c>
      <c r="N58" t="s">
        <v>87</v>
      </c>
      <c r="O58" s="25" t="s">
        <v>43</v>
      </c>
      <c r="P58" s="29" t="s">
        <v>220</v>
      </c>
      <c r="Q58" t="s">
        <v>235</v>
      </c>
    </row>
    <row r="59" spans="1:17" ht="60">
      <c r="A59" t="s">
        <v>215</v>
      </c>
      <c r="B59" s="25" t="s">
        <v>79</v>
      </c>
      <c r="C59" s="33" t="s">
        <v>233</v>
      </c>
      <c r="D59" s="29" t="s">
        <v>81</v>
      </c>
      <c r="E59" s="29" t="s">
        <v>217</v>
      </c>
      <c r="F59" t="s">
        <v>151</v>
      </c>
      <c r="G59" t="s">
        <v>99</v>
      </c>
      <c r="H59" t="s">
        <v>218</v>
      </c>
      <c r="I59" s="33" t="s">
        <v>237</v>
      </c>
      <c r="K59" s="26">
        <v>36000</v>
      </c>
      <c r="L59" s="26">
        <v>36000</v>
      </c>
      <c r="M59" t="s">
        <v>86</v>
      </c>
      <c r="N59" t="s">
        <v>87</v>
      </c>
      <c r="O59" s="25" t="s">
        <v>43</v>
      </c>
      <c r="P59" s="29" t="s">
        <v>220</v>
      </c>
      <c r="Q59" t="s">
        <v>235</v>
      </c>
    </row>
    <row r="60" spans="1:17" ht="60">
      <c r="A60" t="s">
        <v>215</v>
      </c>
      <c r="B60" s="25" t="s">
        <v>79</v>
      </c>
      <c r="C60" s="33" t="s">
        <v>233</v>
      </c>
      <c r="D60" s="29" t="s">
        <v>81</v>
      </c>
      <c r="E60" s="29" t="s">
        <v>217</v>
      </c>
      <c r="F60" t="s">
        <v>151</v>
      </c>
      <c r="G60" t="s">
        <v>99</v>
      </c>
      <c r="H60" t="s">
        <v>218</v>
      </c>
      <c r="I60" s="33" t="s">
        <v>237</v>
      </c>
      <c r="K60" s="26">
        <v>51000</v>
      </c>
      <c r="L60" s="26">
        <v>51000</v>
      </c>
      <c r="M60" t="s">
        <v>86</v>
      </c>
      <c r="N60" t="s">
        <v>87</v>
      </c>
      <c r="O60" s="25" t="s">
        <v>43</v>
      </c>
      <c r="P60" s="29" t="s">
        <v>220</v>
      </c>
      <c r="Q60" t="s">
        <v>235</v>
      </c>
    </row>
    <row r="61" spans="1:17" ht="75">
      <c r="A61" t="s">
        <v>215</v>
      </c>
      <c r="B61" s="25" t="s">
        <v>79</v>
      </c>
      <c r="C61" s="33" t="s">
        <v>233</v>
      </c>
      <c r="D61" s="29" t="s">
        <v>81</v>
      </c>
      <c r="E61" s="29" t="s">
        <v>238</v>
      </c>
      <c r="F61" t="s">
        <v>151</v>
      </c>
      <c r="G61" t="s">
        <v>83</v>
      </c>
      <c r="H61" t="s">
        <v>218</v>
      </c>
      <c r="I61" s="33" t="s">
        <v>239</v>
      </c>
      <c r="K61" s="26">
        <v>14000000</v>
      </c>
      <c r="L61" s="26">
        <v>14000000</v>
      </c>
      <c r="M61" t="s">
        <v>86</v>
      </c>
      <c r="N61" s="25" t="s">
        <v>110</v>
      </c>
      <c r="O61" s="25" t="s">
        <v>43</v>
      </c>
      <c r="P61" s="29" t="s">
        <v>220</v>
      </c>
      <c r="Q61" t="s">
        <v>889</v>
      </c>
    </row>
    <row r="62" spans="1:17" ht="30">
      <c r="A62" t="s">
        <v>215</v>
      </c>
      <c r="B62" s="25" t="s">
        <v>79</v>
      </c>
      <c r="C62" s="33" t="s">
        <v>224</v>
      </c>
      <c r="D62" s="25" t="s">
        <v>81</v>
      </c>
      <c r="E62" s="25" t="s">
        <v>79</v>
      </c>
      <c r="F62" t="s">
        <v>151</v>
      </c>
      <c r="G62" t="s">
        <v>99</v>
      </c>
      <c r="H62" t="s">
        <v>218</v>
      </c>
      <c r="I62" s="33" t="s">
        <v>241</v>
      </c>
      <c r="K62" s="26">
        <v>390000</v>
      </c>
      <c r="L62" s="26">
        <v>390000</v>
      </c>
      <c r="M62" t="s">
        <v>86</v>
      </c>
      <c r="N62" s="25" t="s">
        <v>96</v>
      </c>
      <c r="O62" s="25" t="s">
        <v>43</v>
      </c>
      <c r="P62" s="29" t="s">
        <v>220</v>
      </c>
    </row>
    <row r="63" spans="1:17" ht="30">
      <c r="A63" t="s">
        <v>215</v>
      </c>
      <c r="B63" s="25" t="s">
        <v>79</v>
      </c>
      <c r="C63" s="33" t="s">
        <v>224</v>
      </c>
      <c r="D63" s="25" t="s">
        <v>81</v>
      </c>
      <c r="E63" s="25" t="s">
        <v>79</v>
      </c>
      <c r="F63" t="s">
        <v>151</v>
      </c>
      <c r="G63" t="s">
        <v>59</v>
      </c>
      <c r="H63" t="s">
        <v>218</v>
      </c>
      <c r="I63" s="33" t="s">
        <v>243</v>
      </c>
      <c r="K63" s="26">
        <v>16555</v>
      </c>
      <c r="L63" s="26">
        <v>16555</v>
      </c>
      <c r="M63" t="s">
        <v>133</v>
      </c>
      <c r="N63" t="s">
        <v>87</v>
      </c>
      <c r="O63" s="25" t="s">
        <v>41</v>
      </c>
      <c r="P63" s="29" t="s">
        <v>220</v>
      </c>
    </row>
    <row r="64" spans="1:17" ht="30">
      <c r="A64" t="s">
        <v>215</v>
      </c>
      <c r="B64" s="25" t="s">
        <v>79</v>
      </c>
      <c r="C64" s="33" t="s">
        <v>224</v>
      </c>
      <c r="D64" s="25" t="s">
        <v>81</v>
      </c>
      <c r="E64" s="25" t="s">
        <v>79</v>
      </c>
      <c r="F64" t="s">
        <v>151</v>
      </c>
      <c r="G64" t="s">
        <v>59</v>
      </c>
      <c r="H64" t="s">
        <v>218</v>
      </c>
      <c r="I64" s="33" t="s">
        <v>244</v>
      </c>
      <c r="K64" s="26">
        <v>51880</v>
      </c>
      <c r="L64" s="26">
        <v>51880</v>
      </c>
      <c r="M64" t="s">
        <v>133</v>
      </c>
      <c r="N64" t="s">
        <v>87</v>
      </c>
      <c r="O64" s="25" t="s">
        <v>41</v>
      </c>
      <c r="P64" s="29" t="s">
        <v>220</v>
      </c>
    </row>
    <row r="65" spans="1:17" ht="60">
      <c r="A65" t="s">
        <v>215</v>
      </c>
      <c r="B65" s="25" t="s">
        <v>79</v>
      </c>
      <c r="C65" s="33" t="s">
        <v>233</v>
      </c>
      <c r="D65" s="29" t="s">
        <v>81</v>
      </c>
      <c r="E65" s="29" t="s">
        <v>217</v>
      </c>
      <c r="F65" t="s">
        <v>151</v>
      </c>
      <c r="G65" t="s">
        <v>59</v>
      </c>
      <c r="H65" t="s">
        <v>218</v>
      </c>
      <c r="I65" s="33" t="s">
        <v>245</v>
      </c>
      <c r="K65" s="26">
        <v>12500</v>
      </c>
      <c r="L65" s="26">
        <v>12500</v>
      </c>
      <c r="M65" t="s">
        <v>133</v>
      </c>
      <c r="N65" t="s">
        <v>87</v>
      </c>
      <c r="O65" s="25" t="s">
        <v>41</v>
      </c>
      <c r="P65" s="29" t="s">
        <v>220</v>
      </c>
    </row>
    <row r="66" spans="1:17">
      <c r="A66" t="s">
        <v>215</v>
      </c>
      <c r="B66" s="25" t="s">
        <v>79</v>
      </c>
      <c r="C66" t="s">
        <v>216</v>
      </c>
      <c r="D66" s="29" t="s">
        <v>81</v>
      </c>
      <c r="E66" s="29" t="s">
        <v>225</v>
      </c>
      <c r="F66" t="s">
        <v>151</v>
      </c>
      <c r="G66" t="s">
        <v>59</v>
      </c>
      <c r="H66" t="s">
        <v>218</v>
      </c>
      <c r="I66" s="33" t="s">
        <v>245</v>
      </c>
      <c r="K66" s="26">
        <v>12500</v>
      </c>
      <c r="L66" s="26">
        <v>12500</v>
      </c>
      <c r="M66" t="s">
        <v>133</v>
      </c>
      <c r="N66" t="s">
        <v>87</v>
      </c>
      <c r="O66" s="25" t="s">
        <v>41</v>
      </c>
      <c r="P66" s="29" t="s">
        <v>220</v>
      </c>
    </row>
    <row r="67" spans="1:17" ht="30">
      <c r="A67" t="s">
        <v>215</v>
      </c>
      <c r="B67" s="25" t="s">
        <v>79</v>
      </c>
      <c r="C67" t="s">
        <v>216</v>
      </c>
      <c r="D67" s="25" t="s">
        <v>81</v>
      </c>
      <c r="E67" s="25" t="s">
        <v>79</v>
      </c>
      <c r="F67" t="s">
        <v>151</v>
      </c>
      <c r="G67" t="s">
        <v>99</v>
      </c>
      <c r="H67" t="s">
        <v>218</v>
      </c>
      <c r="I67" s="33" t="s">
        <v>246</v>
      </c>
      <c r="K67" s="26">
        <v>150000</v>
      </c>
      <c r="L67" s="26">
        <v>150000</v>
      </c>
      <c r="M67" t="s">
        <v>86</v>
      </c>
      <c r="N67" t="s">
        <v>90</v>
      </c>
      <c r="O67" s="25" t="s">
        <v>41</v>
      </c>
      <c r="P67" s="29" t="s">
        <v>220</v>
      </c>
    </row>
    <row r="68" spans="1:17">
      <c r="A68" t="s">
        <v>215</v>
      </c>
      <c r="B68" s="29" t="s">
        <v>79</v>
      </c>
      <c r="C68" t="s">
        <v>216</v>
      </c>
      <c r="D68" s="25" t="s">
        <v>81</v>
      </c>
      <c r="E68" s="25" t="s">
        <v>79</v>
      </c>
      <c r="F68" t="s">
        <v>151</v>
      </c>
      <c r="G68" t="s">
        <v>99</v>
      </c>
      <c r="H68" t="s">
        <v>218</v>
      </c>
      <c r="I68" s="33" t="s">
        <v>247</v>
      </c>
      <c r="K68" s="30">
        <v>224000</v>
      </c>
      <c r="L68" s="30">
        <v>224000</v>
      </c>
      <c r="M68" t="s">
        <v>86</v>
      </c>
      <c r="N68" t="s">
        <v>87</v>
      </c>
      <c r="O68" s="25" t="s">
        <v>41</v>
      </c>
      <c r="P68" s="29" t="s">
        <v>220</v>
      </c>
    </row>
    <row r="69" spans="1:17" ht="30">
      <c r="A69" t="s">
        <v>91</v>
      </c>
      <c r="B69" s="29" t="s">
        <v>79</v>
      </c>
      <c r="C69" t="s">
        <v>248</v>
      </c>
      <c r="D69" s="25" t="s">
        <v>81</v>
      </c>
      <c r="E69" s="25" t="s">
        <v>79</v>
      </c>
      <c r="F69" t="s">
        <v>151</v>
      </c>
      <c r="G69" t="s">
        <v>60</v>
      </c>
      <c r="H69" t="s">
        <v>249</v>
      </c>
      <c r="I69" s="33" t="s">
        <v>250</v>
      </c>
      <c r="K69" s="26">
        <v>250000</v>
      </c>
      <c r="L69" s="26">
        <v>250000</v>
      </c>
      <c r="M69" t="s">
        <v>86</v>
      </c>
      <c r="N69" s="25" t="s">
        <v>110</v>
      </c>
      <c r="O69" s="25" t="s">
        <v>43</v>
      </c>
      <c r="P69" s="29" t="s">
        <v>251</v>
      </c>
      <c r="Q69" t="s">
        <v>375</v>
      </c>
    </row>
    <row r="70" spans="1:17" ht="30">
      <c r="A70" t="s">
        <v>91</v>
      </c>
      <c r="B70" s="29" t="s">
        <v>79</v>
      </c>
      <c r="C70" t="s">
        <v>248</v>
      </c>
      <c r="D70" s="25" t="s">
        <v>81</v>
      </c>
      <c r="E70" s="25" t="s">
        <v>79</v>
      </c>
      <c r="F70" t="s">
        <v>151</v>
      </c>
      <c r="G70" t="s">
        <v>99</v>
      </c>
      <c r="H70" t="s">
        <v>249</v>
      </c>
      <c r="I70" s="33" t="s">
        <v>253</v>
      </c>
      <c r="K70" s="26">
        <v>155684</v>
      </c>
      <c r="L70" s="26">
        <v>155684</v>
      </c>
      <c r="M70" t="s">
        <v>133</v>
      </c>
      <c r="N70" t="s">
        <v>87</v>
      </c>
      <c r="O70" s="25" t="s">
        <v>43</v>
      </c>
      <c r="P70" s="29" t="s">
        <v>251</v>
      </c>
    </row>
    <row r="71" spans="1:17" ht="30">
      <c r="A71" t="s">
        <v>91</v>
      </c>
      <c r="B71" s="29" t="s">
        <v>79</v>
      </c>
      <c r="C71" t="s">
        <v>248</v>
      </c>
      <c r="D71" s="25" t="s">
        <v>81</v>
      </c>
      <c r="E71" s="25" t="s">
        <v>79</v>
      </c>
      <c r="F71" t="s">
        <v>151</v>
      </c>
      <c r="G71" t="s">
        <v>99</v>
      </c>
      <c r="H71" t="s">
        <v>249</v>
      </c>
      <c r="I71" s="33" t="s">
        <v>254</v>
      </c>
      <c r="K71" s="26">
        <v>155684</v>
      </c>
      <c r="L71" s="26">
        <v>155684</v>
      </c>
      <c r="M71" t="s">
        <v>133</v>
      </c>
      <c r="N71" t="s">
        <v>87</v>
      </c>
      <c r="O71" s="25" t="s">
        <v>43</v>
      </c>
      <c r="P71" s="29" t="s">
        <v>251</v>
      </c>
    </row>
    <row r="72" spans="1:17" ht="30">
      <c r="A72" t="s">
        <v>91</v>
      </c>
      <c r="B72" s="29" t="s">
        <v>79</v>
      </c>
      <c r="C72" t="s">
        <v>248</v>
      </c>
      <c r="D72" s="25" t="s">
        <v>81</v>
      </c>
      <c r="E72" s="25" t="s">
        <v>79</v>
      </c>
      <c r="F72" t="s">
        <v>151</v>
      </c>
      <c r="G72" t="s">
        <v>99</v>
      </c>
      <c r="H72" t="s">
        <v>249</v>
      </c>
      <c r="I72" s="33" t="s">
        <v>255</v>
      </c>
      <c r="K72" s="26">
        <v>155684</v>
      </c>
      <c r="L72" s="26">
        <v>155684</v>
      </c>
      <c r="M72" t="s">
        <v>133</v>
      </c>
      <c r="N72" t="s">
        <v>87</v>
      </c>
      <c r="O72" s="25" t="s">
        <v>43</v>
      </c>
      <c r="P72" s="29" t="s">
        <v>251</v>
      </c>
    </row>
    <row r="73" spans="1:17">
      <c r="A73" t="s">
        <v>91</v>
      </c>
      <c r="B73" s="29" t="s">
        <v>79</v>
      </c>
      <c r="C73" t="s">
        <v>248</v>
      </c>
      <c r="D73" s="25" t="s">
        <v>81</v>
      </c>
      <c r="E73" s="25" t="s">
        <v>79</v>
      </c>
      <c r="F73" t="s">
        <v>151</v>
      </c>
      <c r="G73" t="s">
        <v>99</v>
      </c>
      <c r="H73" t="s">
        <v>249</v>
      </c>
      <c r="I73" s="33" t="s">
        <v>256</v>
      </c>
      <c r="K73" s="26">
        <v>275000</v>
      </c>
      <c r="L73" s="26">
        <v>275000</v>
      </c>
      <c r="M73" t="s">
        <v>86</v>
      </c>
      <c r="N73" s="25" t="s">
        <v>110</v>
      </c>
      <c r="O73" s="25" t="s">
        <v>43</v>
      </c>
      <c r="P73" s="29" t="s">
        <v>251</v>
      </c>
    </row>
    <row r="74" spans="1:17" ht="30">
      <c r="A74" t="s">
        <v>91</v>
      </c>
      <c r="B74" s="29" t="s">
        <v>79</v>
      </c>
      <c r="C74" t="s">
        <v>248</v>
      </c>
      <c r="D74" s="25" t="s">
        <v>81</v>
      </c>
      <c r="E74" s="25" t="s">
        <v>79</v>
      </c>
      <c r="F74" t="s">
        <v>151</v>
      </c>
      <c r="G74" t="s">
        <v>99</v>
      </c>
      <c r="H74" t="s">
        <v>249</v>
      </c>
      <c r="I74" s="33" t="s">
        <v>258</v>
      </c>
      <c r="K74" s="26">
        <v>275000</v>
      </c>
      <c r="L74" s="26">
        <v>275000</v>
      </c>
      <c r="M74" t="s">
        <v>86</v>
      </c>
      <c r="N74" s="25" t="s">
        <v>110</v>
      </c>
      <c r="O74" s="25" t="s">
        <v>43</v>
      </c>
      <c r="P74" s="29" t="s">
        <v>251</v>
      </c>
    </row>
    <row r="75" spans="1:17" ht="30">
      <c r="A75" t="s">
        <v>91</v>
      </c>
      <c r="B75" s="29" t="s">
        <v>79</v>
      </c>
      <c r="C75" t="s">
        <v>248</v>
      </c>
      <c r="D75" s="25" t="s">
        <v>81</v>
      </c>
      <c r="E75" s="25" t="s">
        <v>79</v>
      </c>
      <c r="F75" t="s">
        <v>151</v>
      </c>
      <c r="G75" t="s">
        <v>59</v>
      </c>
      <c r="H75" t="s">
        <v>249</v>
      </c>
      <c r="I75" s="33" t="s">
        <v>259</v>
      </c>
      <c r="K75" s="26">
        <v>180000</v>
      </c>
      <c r="L75" s="26">
        <v>180000</v>
      </c>
      <c r="M75" t="s">
        <v>133</v>
      </c>
      <c r="N75" s="25" t="s">
        <v>79</v>
      </c>
      <c r="O75" s="25" t="s">
        <v>41</v>
      </c>
      <c r="P75" s="29" t="s">
        <v>251</v>
      </c>
      <c r="Q75" t="s">
        <v>890</v>
      </c>
    </row>
    <row r="76" spans="1:17" ht="105">
      <c r="A76" t="s">
        <v>262</v>
      </c>
      <c r="B76" s="29" t="s">
        <v>79</v>
      </c>
      <c r="C76" t="s">
        <v>263</v>
      </c>
      <c r="D76" s="25" t="s">
        <v>81</v>
      </c>
      <c r="E76" s="25" t="s">
        <v>79</v>
      </c>
      <c r="F76" t="s">
        <v>151</v>
      </c>
      <c r="G76" t="s">
        <v>99</v>
      </c>
      <c r="H76" t="s">
        <v>264</v>
      </c>
      <c r="I76" s="33" t="s">
        <v>265</v>
      </c>
      <c r="K76" s="26">
        <v>275000</v>
      </c>
      <c r="L76" s="26">
        <v>275000</v>
      </c>
      <c r="M76" t="s">
        <v>133</v>
      </c>
      <c r="N76" t="s">
        <v>87</v>
      </c>
      <c r="O76" s="25" t="s">
        <v>43</v>
      </c>
      <c r="P76" s="29" t="s">
        <v>266</v>
      </c>
      <c r="Q76" t="s">
        <v>267</v>
      </c>
    </row>
    <row r="77" spans="1:17" ht="45">
      <c r="A77" t="s">
        <v>262</v>
      </c>
      <c r="B77" s="29" t="s">
        <v>79</v>
      </c>
      <c r="C77" t="s">
        <v>263</v>
      </c>
      <c r="D77" s="25" t="s">
        <v>81</v>
      </c>
      <c r="E77" s="25" t="s">
        <v>79</v>
      </c>
      <c r="F77" t="s">
        <v>151</v>
      </c>
      <c r="G77" t="s">
        <v>99</v>
      </c>
      <c r="H77" t="s">
        <v>264</v>
      </c>
      <c r="I77" s="33" t="s">
        <v>268</v>
      </c>
      <c r="K77" s="26">
        <v>190000</v>
      </c>
      <c r="L77" s="26">
        <v>190000</v>
      </c>
      <c r="M77" t="s">
        <v>86</v>
      </c>
      <c r="N77" t="s">
        <v>87</v>
      </c>
      <c r="O77" s="25" t="s">
        <v>43</v>
      </c>
      <c r="P77" s="29" t="s">
        <v>266</v>
      </c>
    </row>
    <row r="78" spans="1:17" ht="45">
      <c r="A78" t="s">
        <v>262</v>
      </c>
      <c r="B78" s="29" t="s">
        <v>79</v>
      </c>
      <c r="C78" t="s">
        <v>263</v>
      </c>
      <c r="D78" s="25" t="s">
        <v>81</v>
      </c>
      <c r="E78" s="25" t="s">
        <v>79</v>
      </c>
      <c r="F78" t="s">
        <v>151</v>
      </c>
      <c r="G78" t="s">
        <v>99</v>
      </c>
      <c r="H78" t="s">
        <v>264</v>
      </c>
      <c r="I78" s="33" t="s">
        <v>269</v>
      </c>
      <c r="K78" s="26">
        <v>250000</v>
      </c>
      <c r="L78" s="26">
        <v>250000</v>
      </c>
      <c r="M78" t="s">
        <v>86</v>
      </c>
      <c r="N78" s="25" t="s">
        <v>96</v>
      </c>
      <c r="O78" s="25" t="s">
        <v>43</v>
      </c>
      <c r="P78" s="29" t="s">
        <v>266</v>
      </c>
    </row>
    <row r="79" spans="1:17" ht="45">
      <c r="A79" t="s">
        <v>262</v>
      </c>
      <c r="B79" s="29" t="s">
        <v>79</v>
      </c>
      <c r="C79" t="s">
        <v>263</v>
      </c>
      <c r="D79" s="25" t="s">
        <v>81</v>
      </c>
      <c r="E79" s="25" t="s">
        <v>79</v>
      </c>
      <c r="F79" t="s">
        <v>151</v>
      </c>
      <c r="G79" t="s">
        <v>83</v>
      </c>
      <c r="H79" t="s">
        <v>264</v>
      </c>
      <c r="I79" s="33" t="s">
        <v>271</v>
      </c>
      <c r="K79" s="26">
        <v>55687960</v>
      </c>
      <c r="L79" s="26">
        <v>55687960</v>
      </c>
      <c r="M79" t="s">
        <v>86</v>
      </c>
      <c r="N79" s="25" t="s">
        <v>110</v>
      </c>
      <c r="O79" s="25" t="s">
        <v>43</v>
      </c>
      <c r="P79" s="29" t="s">
        <v>266</v>
      </c>
    </row>
    <row r="80" spans="1:17" ht="30">
      <c r="A80" t="s">
        <v>262</v>
      </c>
      <c r="B80" s="29" t="s">
        <v>79</v>
      </c>
      <c r="C80" t="s">
        <v>263</v>
      </c>
      <c r="D80" s="25" t="s">
        <v>81</v>
      </c>
      <c r="E80" s="25" t="s">
        <v>79</v>
      </c>
      <c r="F80" t="s">
        <v>151</v>
      </c>
      <c r="G80" t="s">
        <v>99</v>
      </c>
      <c r="H80" t="s">
        <v>264</v>
      </c>
      <c r="I80" s="33" t="s">
        <v>273</v>
      </c>
      <c r="K80" s="26">
        <v>60000</v>
      </c>
      <c r="L80" s="26">
        <v>60000</v>
      </c>
      <c r="M80" t="s">
        <v>86</v>
      </c>
      <c r="N80" s="25" t="s">
        <v>96</v>
      </c>
      <c r="O80" s="25" t="s">
        <v>43</v>
      </c>
      <c r="P80" s="29" t="s">
        <v>266</v>
      </c>
    </row>
    <row r="81" spans="1:17">
      <c r="A81" t="s">
        <v>262</v>
      </c>
      <c r="B81" s="29" t="s">
        <v>79</v>
      </c>
      <c r="C81" t="s">
        <v>263</v>
      </c>
      <c r="D81" s="25" t="s">
        <v>81</v>
      </c>
      <c r="E81" s="25" t="s">
        <v>79</v>
      </c>
      <c r="F81" t="s">
        <v>151</v>
      </c>
      <c r="G81" t="s">
        <v>99</v>
      </c>
      <c r="H81" t="s">
        <v>264</v>
      </c>
      <c r="I81" s="33" t="s">
        <v>275</v>
      </c>
      <c r="K81" s="26">
        <v>50000</v>
      </c>
      <c r="L81" s="26">
        <v>50000</v>
      </c>
      <c r="M81" t="s">
        <v>133</v>
      </c>
      <c r="N81" s="25" t="s">
        <v>79</v>
      </c>
      <c r="O81" s="25" t="s">
        <v>43</v>
      </c>
      <c r="P81" s="29" t="s">
        <v>266</v>
      </c>
      <c r="Q81" t="s">
        <v>276</v>
      </c>
    </row>
    <row r="82" spans="1:17">
      <c r="A82" t="s">
        <v>262</v>
      </c>
      <c r="B82" s="29" t="s">
        <v>79</v>
      </c>
      <c r="C82" t="s">
        <v>263</v>
      </c>
      <c r="D82" s="25" t="s">
        <v>81</v>
      </c>
      <c r="E82" s="25" t="s">
        <v>79</v>
      </c>
      <c r="F82" t="s">
        <v>151</v>
      </c>
      <c r="G82" t="s">
        <v>99</v>
      </c>
      <c r="H82" t="s">
        <v>264</v>
      </c>
      <c r="I82" s="33" t="s">
        <v>277</v>
      </c>
      <c r="K82" s="26">
        <v>10000</v>
      </c>
      <c r="L82" s="26">
        <v>10000</v>
      </c>
      <c r="M82" t="s">
        <v>86</v>
      </c>
      <c r="N82" s="25" t="s">
        <v>79</v>
      </c>
      <c r="O82" s="25" t="s">
        <v>43</v>
      </c>
      <c r="P82" s="29" t="s">
        <v>266</v>
      </c>
      <c r="Q82" t="s">
        <v>279</v>
      </c>
    </row>
    <row r="83" spans="1:17" ht="60">
      <c r="A83" t="s">
        <v>262</v>
      </c>
      <c r="B83" s="29" t="s">
        <v>79</v>
      </c>
      <c r="C83" t="s">
        <v>263</v>
      </c>
      <c r="D83" s="25" t="s">
        <v>81</v>
      </c>
      <c r="E83" s="25" t="s">
        <v>79</v>
      </c>
      <c r="F83" t="s">
        <v>151</v>
      </c>
      <c r="G83" t="s">
        <v>99</v>
      </c>
      <c r="H83" t="s">
        <v>264</v>
      </c>
      <c r="I83" s="33" t="s">
        <v>280</v>
      </c>
      <c r="K83" s="26">
        <v>322000</v>
      </c>
      <c r="L83" s="26">
        <v>322000</v>
      </c>
      <c r="M83" t="s">
        <v>86</v>
      </c>
      <c r="N83" t="s">
        <v>87</v>
      </c>
      <c r="O83" s="25" t="s">
        <v>43</v>
      </c>
      <c r="P83" s="29" t="s">
        <v>266</v>
      </c>
    </row>
    <row r="84" spans="1:17" ht="60">
      <c r="A84" t="s">
        <v>262</v>
      </c>
      <c r="B84" s="29" t="s">
        <v>79</v>
      </c>
      <c r="C84" t="s">
        <v>263</v>
      </c>
      <c r="D84" s="25" t="s">
        <v>81</v>
      </c>
      <c r="E84" s="25" t="s">
        <v>79</v>
      </c>
      <c r="F84" t="s">
        <v>151</v>
      </c>
      <c r="G84" t="s">
        <v>99</v>
      </c>
      <c r="H84" t="s">
        <v>264</v>
      </c>
      <c r="I84" s="33" t="s">
        <v>281</v>
      </c>
      <c r="K84" s="26">
        <v>110000</v>
      </c>
      <c r="L84" s="26">
        <v>110000</v>
      </c>
      <c r="M84" t="s">
        <v>86</v>
      </c>
      <c r="N84" s="25" t="s">
        <v>96</v>
      </c>
      <c r="O84" s="25" t="s">
        <v>43</v>
      </c>
      <c r="P84" s="29" t="s">
        <v>266</v>
      </c>
    </row>
    <row r="85" spans="1:17" ht="75">
      <c r="A85" t="s">
        <v>262</v>
      </c>
      <c r="B85" s="29" t="s">
        <v>79</v>
      </c>
      <c r="C85" t="s">
        <v>263</v>
      </c>
      <c r="D85" s="25" t="s">
        <v>81</v>
      </c>
      <c r="E85" s="25" t="s">
        <v>79</v>
      </c>
      <c r="F85" t="s">
        <v>151</v>
      </c>
      <c r="G85" t="s">
        <v>99</v>
      </c>
      <c r="H85" t="s">
        <v>264</v>
      </c>
      <c r="I85" s="33" t="s">
        <v>283</v>
      </c>
      <c r="K85" s="26">
        <v>35000</v>
      </c>
      <c r="L85" s="26">
        <v>35000</v>
      </c>
      <c r="M85" t="s">
        <v>86</v>
      </c>
      <c r="N85" t="s">
        <v>87</v>
      </c>
      <c r="O85" s="25" t="s">
        <v>41</v>
      </c>
      <c r="P85" s="29" t="s">
        <v>266</v>
      </c>
    </row>
    <row r="86" spans="1:17" ht="75">
      <c r="A86" t="s">
        <v>262</v>
      </c>
      <c r="B86" s="29" t="s">
        <v>79</v>
      </c>
      <c r="C86" t="s">
        <v>263</v>
      </c>
      <c r="D86" s="25" t="s">
        <v>81</v>
      </c>
      <c r="E86" s="25" t="s">
        <v>79</v>
      </c>
      <c r="F86" t="s">
        <v>151</v>
      </c>
      <c r="G86" t="s">
        <v>99</v>
      </c>
      <c r="H86" t="s">
        <v>264</v>
      </c>
      <c r="I86" s="33" t="s">
        <v>284</v>
      </c>
      <c r="K86" s="26">
        <v>35000</v>
      </c>
      <c r="L86" s="26">
        <v>35000</v>
      </c>
      <c r="M86" t="s">
        <v>86</v>
      </c>
      <c r="N86" t="s">
        <v>87</v>
      </c>
      <c r="O86" s="25" t="s">
        <v>41</v>
      </c>
      <c r="P86" s="29" t="s">
        <v>266</v>
      </c>
    </row>
    <row r="87" spans="1:17" ht="60">
      <c r="A87" t="s">
        <v>262</v>
      </c>
      <c r="B87" s="29" t="s">
        <v>79</v>
      </c>
      <c r="C87" t="s">
        <v>263</v>
      </c>
      <c r="D87" s="25" t="s">
        <v>81</v>
      </c>
      <c r="E87" s="25" t="s">
        <v>79</v>
      </c>
      <c r="F87" t="s">
        <v>151</v>
      </c>
      <c r="G87" t="s">
        <v>99</v>
      </c>
      <c r="H87" t="s">
        <v>264</v>
      </c>
      <c r="I87" s="33" t="s">
        <v>285</v>
      </c>
      <c r="K87" s="26">
        <v>320000</v>
      </c>
      <c r="L87" s="26">
        <v>320000</v>
      </c>
      <c r="M87" t="s">
        <v>86</v>
      </c>
      <c r="N87" t="s">
        <v>87</v>
      </c>
      <c r="O87" s="25" t="s">
        <v>41</v>
      </c>
      <c r="P87" s="29" t="s">
        <v>266</v>
      </c>
    </row>
    <row r="88" spans="1:17" ht="75">
      <c r="A88" t="s">
        <v>262</v>
      </c>
      <c r="B88" s="29" t="s">
        <v>79</v>
      </c>
      <c r="C88" t="s">
        <v>263</v>
      </c>
      <c r="D88" s="25" t="s">
        <v>81</v>
      </c>
      <c r="E88" s="25" t="s">
        <v>79</v>
      </c>
      <c r="F88" t="s">
        <v>151</v>
      </c>
      <c r="G88" t="s">
        <v>99</v>
      </c>
      <c r="H88" t="s">
        <v>264</v>
      </c>
      <c r="I88" s="33" t="s">
        <v>286</v>
      </c>
      <c r="K88" s="26">
        <v>650000</v>
      </c>
      <c r="L88" s="26">
        <v>650000</v>
      </c>
      <c r="M88" t="s">
        <v>86</v>
      </c>
      <c r="N88" t="s">
        <v>87</v>
      </c>
      <c r="O88" s="25" t="s">
        <v>41</v>
      </c>
      <c r="P88" s="29" t="s">
        <v>266</v>
      </c>
    </row>
    <row r="89" spans="1:17" ht="105">
      <c r="A89" t="s">
        <v>262</v>
      </c>
      <c r="B89" s="29" t="s">
        <v>79</v>
      </c>
      <c r="C89" t="s">
        <v>263</v>
      </c>
      <c r="D89" s="25" t="s">
        <v>81</v>
      </c>
      <c r="E89" s="25" t="s">
        <v>79</v>
      </c>
      <c r="F89" t="s">
        <v>151</v>
      </c>
      <c r="G89" t="s">
        <v>99</v>
      </c>
      <c r="H89" t="s">
        <v>264</v>
      </c>
      <c r="I89" s="33" t="s">
        <v>287</v>
      </c>
      <c r="K89" s="26">
        <v>2000000</v>
      </c>
      <c r="L89" s="26">
        <v>2000000</v>
      </c>
      <c r="M89" t="s">
        <v>86</v>
      </c>
      <c r="N89" t="s">
        <v>87</v>
      </c>
      <c r="O89" s="25" t="s">
        <v>41</v>
      </c>
      <c r="P89" s="29" t="s">
        <v>266</v>
      </c>
    </row>
    <row r="90" spans="1:17" ht="30">
      <c r="A90" t="s">
        <v>91</v>
      </c>
      <c r="B90" s="29" t="s">
        <v>79</v>
      </c>
      <c r="C90" t="s">
        <v>288</v>
      </c>
      <c r="D90" s="29" t="s">
        <v>81</v>
      </c>
      <c r="E90" s="29" t="s">
        <v>79</v>
      </c>
      <c r="F90" s="36" t="s">
        <v>82</v>
      </c>
      <c r="G90" s="36" t="s">
        <v>99</v>
      </c>
      <c r="H90" t="s">
        <v>289</v>
      </c>
      <c r="I90" s="33" t="s">
        <v>290</v>
      </c>
      <c r="K90" s="26">
        <v>510000</v>
      </c>
      <c r="L90" s="26">
        <v>510000</v>
      </c>
      <c r="M90" t="s">
        <v>86</v>
      </c>
      <c r="N90" s="25" t="s">
        <v>96</v>
      </c>
      <c r="O90" s="25" t="s">
        <v>43</v>
      </c>
      <c r="P90" s="29" t="s">
        <v>291</v>
      </c>
    </row>
    <row r="91" spans="1:17" ht="30">
      <c r="A91" t="s">
        <v>91</v>
      </c>
      <c r="B91" s="29" t="s">
        <v>79</v>
      </c>
      <c r="C91" t="s">
        <v>288</v>
      </c>
      <c r="D91" s="29" t="s">
        <v>81</v>
      </c>
      <c r="E91" s="29" t="s">
        <v>79</v>
      </c>
      <c r="F91" s="36" t="s">
        <v>82</v>
      </c>
      <c r="G91" s="36" t="s">
        <v>99</v>
      </c>
      <c r="H91" t="s">
        <v>289</v>
      </c>
      <c r="I91" s="33" t="s">
        <v>293</v>
      </c>
      <c r="K91" s="26">
        <v>210000</v>
      </c>
      <c r="L91" s="26">
        <v>210000</v>
      </c>
      <c r="M91" t="s">
        <v>86</v>
      </c>
      <c r="N91" s="25" t="s">
        <v>110</v>
      </c>
      <c r="O91" s="25" t="s">
        <v>43</v>
      </c>
      <c r="P91" s="29" t="s">
        <v>291</v>
      </c>
    </row>
    <row r="92" spans="1:17">
      <c r="A92" t="s">
        <v>91</v>
      </c>
      <c r="B92" s="29" t="s">
        <v>79</v>
      </c>
      <c r="C92" t="s">
        <v>288</v>
      </c>
      <c r="D92" s="29" t="s">
        <v>81</v>
      </c>
      <c r="E92" s="29" t="s">
        <v>79</v>
      </c>
      <c r="F92" s="36" t="s">
        <v>82</v>
      </c>
      <c r="G92" s="36" t="s">
        <v>99</v>
      </c>
      <c r="H92" t="s">
        <v>289</v>
      </c>
      <c r="I92" s="33" t="s">
        <v>295</v>
      </c>
      <c r="K92" s="26">
        <v>300000</v>
      </c>
      <c r="L92" s="26">
        <v>300000</v>
      </c>
      <c r="M92" t="s">
        <v>86</v>
      </c>
      <c r="N92" s="25" t="s">
        <v>79</v>
      </c>
      <c r="O92" s="25" t="s">
        <v>43</v>
      </c>
      <c r="P92" s="29" t="s">
        <v>291</v>
      </c>
      <c r="Q92" t="s">
        <v>296</v>
      </c>
    </row>
    <row r="93" spans="1:17" ht="30">
      <c r="A93" t="s">
        <v>91</v>
      </c>
      <c r="B93" s="29" t="s">
        <v>297</v>
      </c>
      <c r="C93" t="s">
        <v>288</v>
      </c>
      <c r="D93" s="29" t="s">
        <v>81</v>
      </c>
      <c r="E93" s="29" t="s">
        <v>79</v>
      </c>
      <c r="F93" s="36" t="s">
        <v>82</v>
      </c>
      <c r="G93" s="36" t="s">
        <v>99</v>
      </c>
      <c r="H93" t="s">
        <v>289</v>
      </c>
      <c r="I93" s="33" t="s">
        <v>298</v>
      </c>
      <c r="K93" s="26">
        <v>250000</v>
      </c>
      <c r="L93" s="26">
        <v>250000</v>
      </c>
      <c r="M93" t="s">
        <v>86</v>
      </c>
      <c r="N93" s="25" t="s">
        <v>79</v>
      </c>
      <c r="O93" s="25" t="s">
        <v>43</v>
      </c>
      <c r="P93" s="29" t="s">
        <v>291</v>
      </c>
      <c r="Q93" t="s">
        <v>299</v>
      </c>
    </row>
    <row r="94" spans="1:17" ht="30">
      <c r="A94" t="s">
        <v>174</v>
      </c>
      <c r="B94" s="29" t="s">
        <v>79</v>
      </c>
      <c r="C94" t="s">
        <v>175</v>
      </c>
      <c r="D94" s="29" t="s">
        <v>81</v>
      </c>
      <c r="E94" s="29" t="s">
        <v>79</v>
      </c>
      <c r="F94" s="36" t="s">
        <v>151</v>
      </c>
      <c r="G94" s="36" t="s">
        <v>99</v>
      </c>
      <c r="H94" t="s">
        <v>300</v>
      </c>
      <c r="I94" s="33" t="s">
        <v>188</v>
      </c>
      <c r="K94" s="26">
        <v>570000</v>
      </c>
      <c r="L94" s="26">
        <v>570000</v>
      </c>
      <c r="M94" t="s">
        <v>86</v>
      </c>
      <c r="N94" s="25" t="s">
        <v>79</v>
      </c>
      <c r="O94" s="25" t="s">
        <v>43</v>
      </c>
      <c r="P94" s="29" t="s">
        <v>302</v>
      </c>
      <c r="Q94" t="s">
        <v>303</v>
      </c>
    </row>
    <row r="95" spans="1:17">
      <c r="A95" t="s">
        <v>174</v>
      </c>
      <c r="B95" s="29" t="s">
        <v>79</v>
      </c>
      <c r="C95" t="s">
        <v>175</v>
      </c>
      <c r="D95" s="29" t="s">
        <v>81</v>
      </c>
      <c r="E95" s="29" t="s">
        <v>79</v>
      </c>
      <c r="F95" s="36" t="s">
        <v>151</v>
      </c>
      <c r="G95" s="36" t="s">
        <v>99</v>
      </c>
      <c r="H95" t="s">
        <v>300</v>
      </c>
      <c r="I95" s="33" t="s">
        <v>304</v>
      </c>
      <c r="K95" s="26">
        <v>24000</v>
      </c>
      <c r="L95" s="26">
        <v>24000</v>
      </c>
      <c r="M95" t="s">
        <v>86</v>
      </c>
      <c r="N95" t="s">
        <v>87</v>
      </c>
      <c r="O95" s="25" t="s">
        <v>43</v>
      </c>
      <c r="P95" s="29" t="s">
        <v>302</v>
      </c>
    </row>
    <row r="96" spans="1:17" ht="75">
      <c r="A96" t="s">
        <v>174</v>
      </c>
      <c r="B96" s="29" t="s">
        <v>79</v>
      </c>
      <c r="C96" t="s">
        <v>175</v>
      </c>
      <c r="D96" s="29" t="s">
        <v>81</v>
      </c>
      <c r="E96" s="29" t="s">
        <v>79</v>
      </c>
      <c r="F96" s="36" t="s">
        <v>151</v>
      </c>
      <c r="G96" s="36" t="s">
        <v>99</v>
      </c>
      <c r="H96" t="s">
        <v>300</v>
      </c>
      <c r="I96" s="33" t="s">
        <v>305</v>
      </c>
      <c r="K96" s="26">
        <v>7272410</v>
      </c>
      <c r="L96" s="26">
        <v>7272410</v>
      </c>
      <c r="M96" t="s">
        <v>86</v>
      </c>
      <c r="N96" s="25" t="s">
        <v>79</v>
      </c>
      <c r="O96" s="25" t="s">
        <v>43</v>
      </c>
      <c r="P96" s="29" t="s">
        <v>302</v>
      </c>
      <c r="Q96" t="s">
        <v>306</v>
      </c>
    </row>
    <row r="97" spans="1:17" ht="30">
      <c r="A97" t="s">
        <v>174</v>
      </c>
      <c r="B97" s="29" t="s">
        <v>79</v>
      </c>
      <c r="C97" t="s">
        <v>175</v>
      </c>
      <c r="D97" s="29" t="s">
        <v>81</v>
      </c>
      <c r="E97" s="29" t="s">
        <v>79</v>
      </c>
      <c r="F97" s="36" t="s">
        <v>151</v>
      </c>
      <c r="G97" s="36" t="s">
        <v>99</v>
      </c>
      <c r="H97" t="s">
        <v>300</v>
      </c>
      <c r="I97" s="33" t="s">
        <v>307</v>
      </c>
      <c r="K97" s="26">
        <v>250000</v>
      </c>
      <c r="L97" s="26">
        <v>250000</v>
      </c>
      <c r="M97" t="s">
        <v>86</v>
      </c>
      <c r="N97" s="25" t="s">
        <v>79</v>
      </c>
      <c r="O97" s="25" t="s">
        <v>45</v>
      </c>
      <c r="P97" s="29" t="s">
        <v>302</v>
      </c>
      <c r="Q97" t="s">
        <v>308</v>
      </c>
    </row>
    <row r="98" spans="1:17" ht="60">
      <c r="A98" t="s">
        <v>174</v>
      </c>
      <c r="B98" s="29" t="s">
        <v>79</v>
      </c>
      <c r="C98" t="s">
        <v>175</v>
      </c>
      <c r="D98" s="29" t="s">
        <v>81</v>
      </c>
      <c r="E98" s="29" t="s">
        <v>79</v>
      </c>
      <c r="F98" s="36" t="s">
        <v>151</v>
      </c>
      <c r="G98" s="36" t="s">
        <v>99</v>
      </c>
      <c r="H98" t="s">
        <v>300</v>
      </c>
      <c r="I98" s="33" t="s">
        <v>309</v>
      </c>
      <c r="K98" s="26">
        <v>310000</v>
      </c>
      <c r="L98" s="26">
        <v>310000</v>
      </c>
      <c r="M98" t="s">
        <v>133</v>
      </c>
      <c r="N98" t="s">
        <v>87</v>
      </c>
      <c r="O98" s="25" t="s">
        <v>43</v>
      </c>
      <c r="P98" s="29" t="s">
        <v>302</v>
      </c>
      <c r="Q98" t="s">
        <v>310</v>
      </c>
    </row>
    <row r="99" spans="1:17" ht="30">
      <c r="A99" t="s">
        <v>174</v>
      </c>
      <c r="B99" s="29" t="s">
        <v>79</v>
      </c>
      <c r="C99" t="s">
        <v>175</v>
      </c>
      <c r="D99" s="29" t="s">
        <v>81</v>
      </c>
      <c r="E99" s="29" t="s">
        <v>79</v>
      </c>
      <c r="F99" s="36" t="s">
        <v>151</v>
      </c>
      <c r="G99" s="36" t="s">
        <v>99</v>
      </c>
      <c r="H99" t="s">
        <v>300</v>
      </c>
      <c r="I99" s="33" t="s">
        <v>311</v>
      </c>
      <c r="K99" s="26">
        <v>1000000</v>
      </c>
      <c r="L99" s="26">
        <v>1000000</v>
      </c>
      <c r="M99" t="s">
        <v>86</v>
      </c>
      <c r="N99" s="25" t="s">
        <v>110</v>
      </c>
      <c r="O99" s="25" t="s">
        <v>43</v>
      </c>
      <c r="P99" s="29" t="s">
        <v>302</v>
      </c>
    </row>
    <row r="100" spans="1:17">
      <c r="A100" t="s">
        <v>174</v>
      </c>
      <c r="B100" s="29" t="s">
        <v>79</v>
      </c>
      <c r="C100" t="s">
        <v>175</v>
      </c>
      <c r="D100" s="29" t="s">
        <v>81</v>
      </c>
      <c r="E100" s="29" t="s">
        <v>79</v>
      </c>
      <c r="F100" s="36" t="s">
        <v>151</v>
      </c>
      <c r="G100" s="36" t="s">
        <v>99</v>
      </c>
      <c r="H100" t="s">
        <v>300</v>
      </c>
      <c r="I100" s="33" t="s">
        <v>185</v>
      </c>
      <c r="K100" s="26">
        <v>100000</v>
      </c>
      <c r="L100" s="26">
        <v>100000</v>
      </c>
      <c r="M100" t="s">
        <v>86</v>
      </c>
      <c r="N100" t="s">
        <v>87</v>
      </c>
      <c r="O100" s="25" t="s">
        <v>43</v>
      </c>
      <c r="P100" s="29" t="s">
        <v>302</v>
      </c>
      <c r="Q100" t="s">
        <v>313</v>
      </c>
    </row>
    <row r="101" spans="1:17" ht="30">
      <c r="A101" t="s">
        <v>174</v>
      </c>
      <c r="B101" s="29" t="s">
        <v>79</v>
      </c>
      <c r="C101" t="s">
        <v>175</v>
      </c>
      <c r="D101" s="29" t="s">
        <v>81</v>
      </c>
      <c r="E101" s="29" t="s">
        <v>79</v>
      </c>
      <c r="F101" s="36" t="s">
        <v>151</v>
      </c>
      <c r="G101" s="36" t="s">
        <v>59</v>
      </c>
      <c r="H101" t="s">
        <v>300</v>
      </c>
      <c r="I101" s="33" t="s">
        <v>314</v>
      </c>
      <c r="K101" s="26">
        <v>17110</v>
      </c>
      <c r="L101" s="26">
        <v>17110</v>
      </c>
      <c r="M101" t="s">
        <v>133</v>
      </c>
      <c r="N101" s="25" t="s">
        <v>79</v>
      </c>
      <c r="O101" s="25" t="s">
        <v>43</v>
      </c>
      <c r="P101" s="29" t="s">
        <v>302</v>
      </c>
      <c r="Q101" t="s">
        <v>315</v>
      </c>
    </row>
    <row r="102" spans="1:17" ht="30">
      <c r="A102" t="s">
        <v>174</v>
      </c>
      <c r="B102" s="29" t="s">
        <v>79</v>
      </c>
      <c r="C102" t="s">
        <v>175</v>
      </c>
      <c r="D102" s="29" t="s">
        <v>81</v>
      </c>
      <c r="E102" s="29" t="s">
        <v>79</v>
      </c>
      <c r="F102" s="36" t="s">
        <v>151</v>
      </c>
      <c r="G102" s="36" t="s">
        <v>59</v>
      </c>
      <c r="H102" t="s">
        <v>300</v>
      </c>
      <c r="I102" s="33" t="s">
        <v>316</v>
      </c>
      <c r="K102" s="26">
        <v>16529</v>
      </c>
      <c r="L102" s="26">
        <v>16529</v>
      </c>
      <c r="M102" t="s">
        <v>133</v>
      </c>
      <c r="N102" s="25" t="s">
        <v>79</v>
      </c>
      <c r="O102" s="25" t="s">
        <v>43</v>
      </c>
      <c r="P102" s="29" t="s">
        <v>302</v>
      </c>
      <c r="Q102" t="s">
        <v>317</v>
      </c>
    </row>
    <row r="103" spans="1:17">
      <c r="A103" t="s">
        <v>174</v>
      </c>
      <c r="B103" s="29" t="s">
        <v>79</v>
      </c>
      <c r="C103" t="s">
        <v>175</v>
      </c>
      <c r="D103" s="29" t="s">
        <v>81</v>
      </c>
      <c r="E103" s="29" t="s">
        <v>79</v>
      </c>
      <c r="F103" s="36" t="s">
        <v>151</v>
      </c>
      <c r="G103" s="36" t="s">
        <v>99</v>
      </c>
      <c r="H103" t="s">
        <v>300</v>
      </c>
      <c r="I103" s="33" t="s">
        <v>318</v>
      </c>
      <c r="K103" s="26">
        <v>100000</v>
      </c>
      <c r="L103" s="26">
        <v>100000</v>
      </c>
      <c r="M103" t="s">
        <v>86</v>
      </c>
      <c r="N103" t="s">
        <v>87</v>
      </c>
      <c r="O103" s="25" t="s">
        <v>43</v>
      </c>
      <c r="P103" s="29" t="s">
        <v>302</v>
      </c>
    </row>
    <row r="104" spans="1:17" ht="45">
      <c r="A104" t="s">
        <v>174</v>
      </c>
      <c r="B104" s="29" t="s">
        <v>79</v>
      </c>
      <c r="C104" t="s">
        <v>175</v>
      </c>
      <c r="D104" s="29" t="s">
        <v>81</v>
      </c>
      <c r="E104" s="29" t="s">
        <v>79</v>
      </c>
      <c r="F104" s="36" t="s">
        <v>151</v>
      </c>
      <c r="G104" s="36" t="s">
        <v>83</v>
      </c>
      <c r="H104" t="s">
        <v>300</v>
      </c>
      <c r="I104" s="33" t="s">
        <v>319</v>
      </c>
      <c r="K104" s="26">
        <v>5670000</v>
      </c>
      <c r="L104" s="26">
        <v>5670000</v>
      </c>
      <c r="M104" t="s">
        <v>86</v>
      </c>
      <c r="N104" t="s">
        <v>87</v>
      </c>
      <c r="O104" s="25" t="s">
        <v>41</v>
      </c>
      <c r="P104" s="29" t="s">
        <v>302</v>
      </c>
    </row>
    <row r="105" spans="1:17" ht="30">
      <c r="A105" t="s">
        <v>174</v>
      </c>
      <c r="B105" s="29" t="s">
        <v>79</v>
      </c>
      <c r="C105" t="s">
        <v>175</v>
      </c>
      <c r="D105" s="29" t="s">
        <v>81</v>
      </c>
      <c r="E105" s="29" t="s">
        <v>79</v>
      </c>
      <c r="F105" s="36" t="s">
        <v>151</v>
      </c>
      <c r="G105" s="36" t="s">
        <v>83</v>
      </c>
      <c r="H105" t="s">
        <v>300</v>
      </c>
      <c r="I105" s="33" t="s">
        <v>320</v>
      </c>
      <c r="K105" s="26">
        <v>3400000</v>
      </c>
      <c r="L105" s="26">
        <v>3400000</v>
      </c>
      <c r="M105" t="s">
        <v>86</v>
      </c>
      <c r="N105" t="s">
        <v>87</v>
      </c>
      <c r="O105" s="25" t="s">
        <v>41</v>
      </c>
      <c r="P105" s="29" t="s">
        <v>302</v>
      </c>
    </row>
    <row r="106" spans="1:17" ht="45">
      <c r="A106" t="s">
        <v>174</v>
      </c>
      <c r="B106" s="29" t="s">
        <v>79</v>
      </c>
      <c r="C106" t="s">
        <v>175</v>
      </c>
      <c r="D106" s="29" t="s">
        <v>81</v>
      </c>
      <c r="E106" s="29" t="s">
        <v>79</v>
      </c>
      <c r="F106" s="36" t="s">
        <v>151</v>
      </c>
      <c r="G106" s="36" t="s">
        <v>83</v>
      </c>
      <c r="H106" t="s">
        <v>300</v>
      </c>
      <c r="I106" s="33" t="s">
        <v>321</v>
      </c>
      <c r="K106" s="26">
        <v>2270000</v>
      </c>
      <c r="L106" s="26">
        <v>2270000</v>
      </c>
      <c r="M106" t="s">
        <v>86</v>
      </c>
      <c r="N106" t="s">
        <v>87</v>
      </c>
      <c r="O106" s="25" t="s">
        <v>41</v>
      </c>
      <c r="P106" s="29" t="s">
        <v>302</v>
      </c>
    </row>
    <row r="107" spans="1:17" ht="60">
      <c r="A107" t="s">
        <v>174</v>
      </c>
      <c r="B107" s="29" t="s">
        <v>79</v>
      </c>
      <c r="C107" t="s">
        <v>175</v>
      </c>
      <c r="D107" s="29" t="s">
        <v>81</v>
      </c>
      <c r="E107" s="29" t="s">
        <v>79</v>
      </c>
      <c r="F107" s="36" t="s">
        <v>151</v>
      </c>
      <c r="G107" s="36" t="s">
        <v>83</v>
      </c>
      <c r="H107" t="s">
        <v>300</v>
      </c>
      <c r="I107" s="33" t="s">
        <v>322</v>
      </c>
      <c r="K107" s="26">
        <v>2270000</v>
      </c>
      <c r="L107" s="26">
        <v>2270000</v>
      </c>
      <c r="M107" t="s">
        <v>86</v>
      </c>
      <c r="N107" t="s">
        <v>87</v>
      </c>
      <c r="O107" s="25" t="s">
        <v>41</v>
      </c>
      <c r="P107" s="29" t="s">
        <v>302</v>
      </c>
    </row>
    <row r="108" spans="1:17" ht="30">
      <c r="A108" t="s">
        <v>174</v>
      </c>
      <c r="B108" s="29" t="s">
        <v>79</v>
      </c>
      <c r="C108" t="s">
        <v>175</v>
      </c>
      <c r="D108" s="29" t="s">
        <v>81</v>
      </c>
      <c r="E108" s="29" t="s">
        <v>79</v>
      </c>
      <c r="F108" s="36" t="s">
        <v>151</v>
      </c>
      <c r="G108" s="36" t="s">
        <v>99</v>
      </c>
      <c r="H108" t="s">
        <v>300</v>
      </c>
      <c r="I108" s="33" t="s">
        <v>323</v>
      </c>
      <c r="K108" s="26">
        <v>70000</v>
      </c>
      <c r="L108" s="26">
        <v>70000</v>
      </c>
      <c r="M108" t="s">
        <v>86</v>
      </c>
      <c r="N108" t="s">
        <v>90</v>
      </c>
      <c r="O108" s="25" t="s">
        <v>41</v>
      </c>
      <c r="P108" s="29" t="s">
        <v>302</v>
      </c>
    </row>
    <row r="109" spans="1:17" ht="30">
      <c r="A109" t="s">
        <v>174</v>
      </c>
      <c r="B109" s="29" t="s">
        <v>79</v>
      </c>
      <c r="C109" t="s">
        <v>175</v>
      </c>
      <c r="D109" s="29" t="s">
        <v>81</v>
      </c>
      <c r="E109" s="29" t="s">
        <v>79</v>
      </c>
      <c r="F109" s="36" t="s">
        <v>151</v>
      </c>
      <c r="G109" s="36" t="s">
        <v>99</v>
      </c>
      <c r="H109" t="s">
        <v>300</v>
      </c>
      <c r="I109" s="33" t="s">
        <v>324</v>
      </c>
      <c r="K109" s="26">
        <v>200000</v>
      </c>
      <c r="L109" s="26">
        <v>200000</v>
      </c>
      <c r="M109" t="s">
        <v>86</v>
      </c>
      <c r="N109" t="s">
        <v>87</v>
      </c>
      <c r="O109" s="25" t="s">
        <v>41</v>
      </c>
      <c r="P109" s="29" t="s">
        <v>302</v>
      </c>
    </row>
    <row r="110" spans="1:17" ht="30">
      <c r="A110" t="s">
        <v>136</v>
      </c>
      <c r="B110" s="29" t="s">
        <v>79</v>
      </c>
      <c r="C110" s="29" t="s">
        <v>137</v>
      </c>
      <c r="D110" s="29" t="s">
        <v>81</v>
      </c>
      <c r="E110" s="29" t="s">
        <v>79</v>
      </c>
      <c r="F110" t="s">
        <v>82</v>
      </c>
      <c r="G110" t="s">
        <v>99</v>
      </c>
      <c r="H110" t="s">
        <v>325</v>
      </c>
      <c r="I110" s="33" t="s">
        <v>326</v>
      </c>
      <c r="K110" s="26">
        <v>50000</v>
      </c>
      <c r="L110" s="26">
        <v>50000</v>
      </c>
      <c r="M110" t="s">
        <v>86</v>
      </c>
      <c r="N110" t="s">
        <v>87</v>
      </c>
      <c r="O110" s="25" t="s">
        <v>43</v>
      </c>
      <c r="P110" s="29" t="s">
        <v>327</v>
      </c>
    </row>
    <row r="111" spans="1:17">
      <c r="A111" t="s">
        <v>136</v>
      </c>
      <c r="B111" s="29" t="s">
        <v>79</v>
      </c>
      <c r="C111" s="29" t="s">
        <v>137</v>
      </c>
      <c r="D111" s="29" t="s">
        <v>81</v>
      </c>
      <c r="E111" s="29" t="s">
        <v>79</v>
      </c>
      <c r="F111" t="s">
        <v>82</v>
      </c>
      <c r="G111" t="s">
        <v>99</v>
      </c>
      <c r="H111" t="s">
        <v>325</v>
      </c>
      <c r="I111" s="33" t="s">
        <v>328</v>
      </c>
      <c r="K111" s="26">
        <v>68000</v>
      </c>
      <c r="L111" s="26">
        <v>68000</v>
      </c>
      <c r="M111" t="s">
        <v>133</v>
      </c>
      <c r="N111" t="s">
        <v>87</v>
      </c>
      <c r="O111" s="25" t="s">
        <v>43</v>
      </c>
      <c r="P111" s="29" t="s">
        <v>327</v>
      </c>
      <c r="Q111" t="s">
        <v>173</v>
      </c>
    </row>
    <row r="112" spans="1:17" ht="30">
      <c r="A112" t="s">
        <v>136</v>
      </c>
      <c r="B112" s="29" t="s">
        <v>79</v>
      </c>
      <c r="C112" s="29" t="s">
        <v>137</v>
      </c>
      <c r="D112" s="29" t="s">
        <v>81</v>
      </c>
      <c r="E112" s="29" t="s">
        <v>79</v>
      </c>
      <c r="F112" t="s">
        <v>82</v>
      </c>
      <c r="G112" t="s">
        <v>99</v>
      </c>
      <c r="H112" t="s">
        <v>325</v>
      </c>
      <c r="I112" s="33" t="s">
        <v>329</v>
      </c>
      <c r="K112" s="26">
        <v>50000</v>
      </c>
      <c r="L112" s="26">
        <v>50000</v>
      </c>
      <c r="M112" t="s">
        <v>86</v>
      </c>
      <c r="N112" s="25" t="s">
        <v>96</v>
      </c>
      <c r="O112" s="25" t="s">
        <v>43</v>
      </c>
      <c r="P112" s="29" t="s">
        <v>327</v>
      </c>
    </row>
    <row r="113" spans="1:17" ht="30">
      <c r="A113" t="s">
        <v>136</v>
      </c>
      <c r="B113" s="29" t="s">
        <v>79</v>
      </c>
      <c r="C113" s="29" t="s">
        <v>137</v>
      </c>
      <c r="D113" s="29" t="s">
        <v>81</v>
      </c>
      <c r="E113" s="29" t="s">
        <v>79</v>
      </c>
      <c r="F113" t="s">
        <v>82</v>
      </c>
      <c r="G113" t="s">
        <v>99</v>
      </c>
      <c r="H113" t="s">
        <v>325</v>
      </c>
      <c r="I113" s="33" t="s">
        <v>331</v>
      </c>
      <c r="K113" s="26">
        <v>50000</v>
      </c>
      <c r="L113" s="26">
        <v>50000</v>
      </c>
      <c r="M113" t="s">
        <v>86</v>
      </c>
      <c r="N113" t="s">
        <v>87</v>
      </c>
      <c r="O113" s="25" t="s">
        <v>43</v>
      </c>
      <c r="P113" s="29" t="s">
        <v>327</v>
      </c>
    </row>
    <row r="114" spans="1:17" ht="45">
      <c r="A114" t="s">
        <v>136</v>
      </c>
      <c r="B114" s="29" t="s">
        <v>79</v>
      </c>
      <c r="C114" s="29" t="s">
        <v>137</v>
      </c>
      <c r="D114" s="29" t="s">
        <v>81</v>
      </c>
      <c r="E114" s="29" t="s">
        <v>79</v>
      </c>
      <c r="F114" t="s">
        <v>82</v>
      </c>
      <c r="G114" t="s">
        <v>60</v>
      </c>
      <c r="H114" t="s">
        <v>325</v>
      </c>
      <c r="I114" s="33" t="s">
        <v>332</v>
      </c>
      <c r="K114" s="26">
        <v>3600</v>
      </c>
      <c r="L114" s="26">
        <v>3600</v>
      </c>
      <c r="M114" t="s">
        <v>133</v>
      </c>
      <c r="N114" s="25" t="s">
        <v>79</v>
      </c>
      <c r="O114" s="25" t="s">
        <v>43</v>
      </c>
      <c r="P114" s="29" t="s">
        <v>327</v>
      </c>
      <c r="Q114" t="s">
        <v>333</v>
      </c>
    </row>
    <row r="115" spans="1:17" ht="30">
      <c r="A115" t="s">
        <v>136</v>
      </c>
      <c r="B115" s="29" t="s">
        <v>79</v>
      </c>
      <c r="C115" s="29" t="s">
        <v>137</v>
      </c>
      <c r="D115" s="29" t="s">
        <v>81</v>
      </c>
      <c r="E115" s="29" t="s">
        <v>79</v>
      </c>
      <c r="F115" t="s">
        <v>82</v>
      </c>
      <c r="G115" t="s">
        <v>59</v>
      </c>
      <c r="H115" t="s">
        <v>325</v>
      </c>
      <c r="I115" s="33" t="s">
        <v>334</v>
      </c>
      <c r="K115" s="26">
        <v>150000</v>
      </c>
      <c r="L115" s="26">
        <v>150000</v>
      </c>
      <c r="M115" t="s">
        <v>133</v>
      </c>
      <c r="N115" s="25" t="s">
        <v>79</v>
      </c>
      <c r="O115" s="25" t="s">
        <v>43</v>
      </c>
      <c r="P115" s="29" t="s">
        <v>327</v>
      </c>
      <c r="Q115" t="s">
        <v>335</v>
      </c>
    </row>
    <row r="116" spans="1:17" ht="45">
      <c r="A116" t="s">
        <v>136</v>
      </c>
      <c r="B116" s="29" t="s">
        <v>79</v>
      </c>
      <c r="C116" s="29" t="s">
        <v>137</v>
      </c>
      <c r="D116" s="29" t="s">
        <v>81</v>
      </c>
      <c r="E116" s="29" t="s">
        <v>79</v>
      </c>
      <c r="F116" t="s">
        <v>82</v>
      </c>
      <c r="G116" t="s">
        <v>99</v>
      </c>
      <c r="H116" t="s">
        <v>325</v>
      </c>
      <c r="I116" s="33" t="s">
        <v>336</v>
      </c>
      <c r="K116" s="26">
        <v>150000</v>
      </c>
      <c r="L116" s="26">
        <v>150000</v>
      </c>
      <c r="M116" t="s">
        <v>133</v>
      </c>
      <c r="N116" t="s">
        <v>87</v>
      </c>
      <c r="O116" s="25" t="s">
        <v>43</v>
      </c>
      <c r="P116" s="29" t="s">
        <v>327</v>
      </c>
      <c r="Q116" t="s">
        <v>310</v>
      </c>
    </row>
    <row r="117" spans="1:17">
      <c r="A117" t="s">
        <v>136</v>
      </c>
      <c r="B117" s="29" t="s">
        <v>79</v>
      </c>
      <c r="C117" s="29" t="s">
        <v>137</v>
      </c>
      <c r="D117" s="29" t="s">
        <v>81</v>
      </c>
      <c r="E117" s="29" t="s">
        <v>79</v>
      </c>
      <c r="F117" t="s">
        <v>82</v>
      </c>
      <c r="G117" t="s">
        <v>99</v>
      </c>
      <c r="H117" t="s">
        <v>325</v>
      </c>
      <c r="I117" s="33" t="s">
        <v>337</v>
      </c>
      <c r="K117" s="26">
        <v>41000</v>
      </c>
      <c r="L117" s="26">
        <v>41000</v>
      </c>
      <c r="M117" t="s">
        <v>133</v>
      </c>
      <c r="N117" t="s">
        <v>87</v>
      </c>
      <c r="O117" s="25" t="s">
        <v>41</v>
      </c>
      <c r="P117" s="29" t="s">
        <v>327</v>
      </c>
      <c r="Q117" t="s">
        <v>173</v>
      </c>
    </row>
    <row r="118" spans="1:17" ht="30">
      <c r="A118" t="s">
        <v>136</v>
      </c>
      <c r="B118" s="29" t="s">
        <v>79</v>
      </c>
      <c r="C118" s="29" t="s">
        <v>137</v>
      </c>
      <c r="D118" s="29" t="s">
        <v>81</v>
      </c>
      <c r="E118" s="29" t="s">
        <v>79</v>
      </c>
      <c r="F118" t="s">
        <v>82</v>
      </c>
      <c r="G118" t="s">
        <v>99</v>
      </c>
      <c r="H118" t="s">
        <v>325</v>
      </c>
      <c r="I118" s="33" t="s">
        <v>338</v>
      </c>
      <c r="K118" s="26">
        <v>68000</v>
      </c>
      <c r="L118" s="26">
        <v>68000</v>
      </c>
      <c r="M118" t="s">
        <v>133</v>
      </c>
      <c r="N118" t="s">
        <v>87</v>
      </c>
      <c r="O118" s="25" t="s">
        <v>41</v>
      </c>
      <c r="P118" s="29" t="s">
        <v>327</v>
      </c>
      <c r="Q118" t="s">
        <v>173</v>
      </c>
    </row>
    <row r="119" spans="1:17" ht="30">
      <c r="A119" t="s">
        <v>136</v>
      </c>
      <c r="B119" s="29" t="s">
        <v>79</v>
      </c>
      <c r="C119" s="29" t="s">
        <v>137</v>
      </c>
      <c r="D119" s="29" t="s">
        <v>81</v>
      </c>
      <c r="E119" s="29" t="s">
        <v>79</v>
      </c>
      <c r="F119" t="s">
        <v>82</v>
      </c>
      <c r="G119" t="s">
        <v>99</v>
      </c>
      <c r="H119" t="s">
        <v>325</v>
      </c>
      <c r="I119" s="33" t="s">
        <v>339</v>
      </c>
      <c r="K119" s="26">
        <v>24000</v>
      </c>
      <c r="L119" s="26">
        <v>24000</v>
      </c>
      <c r="M119" t="s">
        <v>133</v>
      </c>
      <c r="N119" t="s">
        <v>87</v>
      </c>
      <c r="O119" s="25" t="s">
        <v>41</v>
      </c>
      <c r="P119" s="29" t="s">
        <v>327</v>
      </c>
      <c r="Q119" t="s">
        <v>173</v>
      </c>
    </row>
    <row r="120" spans="1:17" ht="30">
      <c r="A120" t="s">
        <v>136</v>
      </c>
      <c r="B120" s="29" t="s">
        <v>79</v>
      </c>
      <c r="C120" s="29" t="s">
        <v>137</v>
      </c>
      <c r="D120" s="29" t="s">
        <v>81</v>
      </c>
      <c r="E120" s="29" t="s">
        <v>79</v>
      </c>
      <c r="F120" t="s">
        <v>82</v>
      </c>
      <c r="G120" t="s">
        <v>83</v>
      </c>
      <c r="H120" t="s">
        <v>325</v>
      </c>
      <c r="I120" s="33" t="s">
        <v>340</v>
      </c>
      <c r="K120" s="26">
        <v>600000</v>
      </c>
      <c r="L120" s="26">
        <v>600000</v>
      </c>
      <c r="M120" t="s">
        <v>86</v>
      </c>
      <c r="N120" t="s">
        <v>87</v>
      </c>
      <c r="O120" s="25" t="s">
        <v>41</v>
      </c>
      <c r="P120" s="29" t="s">
        <v>327</v>
      </c>
    </row>
    <row r="121" spans="1:17">
      <c r="A121" t="s">
        <v>136</v>
      </c>
      <c r="B121" s="29" t="s">
        <v>79</v>
      </c>
      <c r="C121" s="29" t="s">
        <v>137</v>
      </c>
      <c r="D121" s="29" t="s">
        <v>81</v>
      </c>
      <c r="E121" s="29" t="s">
        <v>79</v>
      </c>
      <c r="F121" t="s">
        <v>82</v>
      </c>
      <c r="G121" t="s">
        <v>99</v>
      </c>
      <c r="H121" t="s">
        <v>325</v>
      </c>
      <c r="I121" s="33" t="s">
        <v>341</v>
      </c>
      <c r="K121" s="26">
        <v>88000</v>
      </c>
      <c r="L121" s="26">
        <v>88000</v>
      </c>
      <c r="M121" t="s">
        <v>133</v>
      </c>
      <c r="N121" t="s">
        <v>87</v>
      </c>
      <c r="O121" s="25" t="s">
        <v>41</v>
      </c>
      <c r="P121" s="29" t="s">
        <v>327</v>
      </c>
      <c r="Q121" t="s">
        <v>173</v>
      </c>
    </row>
    <row r="122" spans="1:17" ht="45">
      <c r="A122" t="s">
        <v>342</v>
      </c>
      <c r="B122" s="29" t="s">
        <v>79</v>
      </c>
      <c r="C122" s="29" t="s">
        <v>343</v>
      </c>
      <c r="D122" s="29" t="s">
        <v>81</v>
      </c>
      <c r="E122" s="29" t="s">
        <v>79</v>
      </c>
      <c r="F122" t="s">
        <v>151</v>
      </c>
      <c r="G122" t="s">
        <v>99</v>
      </c>
      <c r="H122" t="s">
        <v>344</v>
      </c>
      <c r="I122" s="33" t="s">
        <v>891</v>
      </c>
      <c r="K122" s="26">
        <v>62000</v>
      </c>
      <c r="L122" s="26">
        <v>62000</v>
      </c>
      <c r="M122" t="s">
        <v>86</v>
      </c>
      <c r="N122" s="25" t="s">
        <v>110</v>
      </c>
      <c r="O122" s="25" t="s">
        <v>43</v>
      </c>
      <c r="P122" s="29" t="s">
        <v>346</v>
      </c>
    </row>
    <row r="123" spans="1:17">
      <c r="A123" t="s">
        <v>342</v>
      </c>
      <c r="B123" s="29" t="s">
        <v>79</v>
      </c>
      <c r="C123" s="29" t="s">
        <v>343</v>
      </c>
      <c r="D123" s="29" t="s">
        <v>81</v>
      </c>
      <c r="E123" s="29" t="s">
        <v>79</v>
      </c>
      <c r="F123" t="s">
        <v>151</v>
      </c>
      <c r="G123" t="s">
        <v>99</v>
      </c>
      <c r="H123" t="s">
        <v>344</v>
      </c>
      <c r="I123" s="33" t="s">
        <v>464</v>
      </c>
      <c r="K123" s="26">
        <v>34000</v>
      </c>
      <c r="L123" s="26">
        <v>34000</v>
      </c>
      <c r="M123" t="s">
        <v>86</v>
      </c>
      <c r="N123" s="25" t="s">
        <v>110</v>
      </c>
      <c r="O123" s="25" t="s">
        <v>43</v>
      </c>
      <c r="P123" s="29" t="s">
        <v>346</v>
      </c>
    </row>
    <row r="124" spans="1:17" ht="60">
      <c r="A124" t="s">
        <v>342</v>
      </c>
      <c r="B124" s="29" t="s">
        <v>79</v>
      </c>
      <c r="C124" s="29" t="s">
        <v>343</v>
      </c>
      <c r="D124" s="29" t="s">
        <v>81</v>
      </c>
      <c r="E124" s="29" t="s">
        <v>79</v>
      </c>
      <c r="F124" t="s">
        <v>151</v>
      </c>
      <c r="G124" t="s">
        <v>59</v>
      </c>
      <c r="H124" t="s">
        <v>344</v>
      </c>
      <c r="I124" s="33" t="s">
        <v>345</v>
      </c>
      <c r="K124" s="26">
        <v>200000</v>
      </c>
      <c r="L124" s="26">
        <v>200000</v>
      </c>
      <c r="M124" t="s">
        <v>86</v>
      </c>
      <c r="N124" s="25" t="s">
        <v>96</v>
      </c>
      <c r="O124" s="25" t="s">
        <v>43</v>
      </c>
      <c r="P124" s="29" t="s">
        <v>346</v>
      </c>
    </row>
    <row r="125" spans="1:17" ht="45">
      <c r="A125" t="s">
        <v>342</v>
      </c>
      <c r="B125" s="29" t="s">
        <v>79</v>
      </c>
      <c r="C125" s="29" t="s">
        <v>343</v>
      </c>
      <c r="D125" s="29" t="s">
        <v>81</v>
      </c>
      <c r="E125" s="29" t="s">
        <v>79</v>
      </c>
      <c r="F125" t="s">
        <v>151</v>
      </c>
      <c r="G125" t="s">
        <v>83</v>
      </c>
      <c r="H125" t="s">
        <v>344</v>
      </c>
      <c r="I125" s="33" t="s">
        <v>348</v>
      </c>
      <c r="K125" s="26">
        <v>4800000</v>
      </c>
      <c r="L125" s="26">
        <v>4800000</v>
      </c>
      <c r="M125" t="s">
        <v>86</v>
      </c>
      <c r="N125" s="25" t="s">
        <v>96</v>
      </c>
      <c r="O125" s="25" t="s">
        <v>43</v>
      </c>
      <c r="P125" s="29" t="s">
        <v>346</v>
      </c>
    </row>
    <row r="126" spans="1:17">
      <c r="A126" t="s">
        <v>342</v>
      </c>
      <c r="B126" s="29" t="s">
        <v>79</v>
      </c>
      <c r="C126" s="29" t="s">
        <v>343</v>
      </c>
      <c r="D126" s="29" t="s">
        <v>81</v>
      </c>
      <c r="E126" s="29" t="s">
        <v>79</v>
      </c>
      <c r="F126" t="s">
        <v>151</v>
      </c>
      <c r="G126" t="s">
        <v>99</v>
      </c>
      <c r="H126" t="s">
        <v>344</v>
      </c>
      <c r="I126" s="33" t="s">
        <v>350</v>
      </c>
      <c r="K126" s="26">
        <v>225000</v>
      </c>
      <c r="L126" s="26">
        <v>225000</v>
      </c>
      <c r="M126" t="s">
        <v>86</v>
      </c>
      <c r="N126" s="25" t="s">
        <v>96</v>
      </c>
      <c r="O126" s="25" t="s">
        <v>43</v>
      </c>
      <c r="P126" s="29" t="s">
        <v>346</v>
      </c>
    </row>
    <row r="127" spans="1:17">
      <c r="A127" t="s">
        <v>342</v>
      </c>
      <c r="B127" s="29" t="s">
        <v>79</v>
      </c>
      <c r="C127" s="29" t="s">
        <v>343</v>
      </c>
      <c r="D127" s="29" t="s">
        <v>81</v>
      </c>
      <c r="E127" s="29" t="s">
        <v>79</v>
      </c>
      <c r="F127" t="s">
        <v>151</v>
      </c>
      <c r="G127" t="s">
        <v>99</v>
      </c>
      <c r="H127" t="s">
        <v>344</v>
      </c>
      <c r="I127" s="33" t="s">
        <v>352</v>
      </c>
      <c r="K127" s="26">
        <v>31000</v>
      </c>
      <c r="L127" s="26">
        <v>31000</v>
      </c>
      <c r="M127" t="s">
        <v>86</v>
      </c>
      <c r="N127" s="25" t="s">
        <v>96</v>
      </c>
      <c r="O127" s="25" t="s">
        <v>43</v>
      </c>
      <c r="P127" s="29" t="s">
        <v>346</v>
      </c>
    </row>
    <row r="128" spans="1:17">
      <c r="A128" t="s">
        <v>342</v>
      </c>
      <c r="B128" s="29" t="s">
        <v>79</v>
      </c>
      <c r="C128" s="29" t="s">
        <v>343</v>
      </c>
      <c r="D128" s="29" t="s">
        <v>81</v>
      </c>
      <c r="E128" s="29" t="s">
        <v>79</v>
      </c>
      <c r="F128" t="s">
        <v>151</v>
      </c>
      <c r="G128" t="s">
        <v>99</v>
      </c>
      <c r="H128" t="s">
        <v>344</v>
      </c>
      <c r="I128" s="33" t="s">
        <v>354</v>
      </c>
      <c r="K128" s="26">
        <v>75000</v>
      </c>
      <c r="L128" s="26">
        <v>75000</v>
      </c>
      <c r="M128" t="s">
        <v>86</v>
      </c>
      <c r="N128" s="25" t="s">
        <v>96</v>
      </c>
      <c r="O128" s="25" t="s">
        <v>43</v>
      </c>
      <c r="P128" s="29" t="s">
        <v>346</v>
      </c>
    </row>
    <row r="129" spans="1:16">
      <c r="A129" t="s">
        <v>342</v>
      </c>
      <c r="B129" s="29" t="s">
        <v>79</v>
      </c>
      <c r="C129" s="29" t="s">
        <v>343</v>
      </c>
      <c r="D129" s="29" t="s">
        <v>81</v>
      </c>
      <c r="E129" s="29" t="s">
        <v>79</v>
      </c>
      <c r="F129" t="s">
        <v>151</v>
      </c>
      <c r="G129" t="s">
        <v>99</v>
      </c>
      <c r="H129" t="s">
        <v>344</v>
      </c>
      <c r="I129" s="33" t="s">
        <v>355</v>
      </c>
      <c r="K129" s="26">
        <v>75000</v>
      </c>
      <c r="L129" s="26">
        <v>75000</v>
      </c>
      <c r="M129" t="s">
        <v>86</v>
      </c>
      <c r="N129" s="25" t="s">
        <v>96</v>
      </c>
      <c r="O129" s="25" t="s">
        <v>43</v>
      </c>
      <c r="P129" s="29" t="s">
        <v>346</v>
      </c>
    </row>
    <row r="130" spans="1:16" ht="75">
      <c r="A130" t="s">
        <v>342</v>
      </c>
      <c r="B130" s="29" t="s">
        <v>79</v>
      </c>
      <c r="C130" s="29" t="s">
        <v>343</v>
      </c>
      <c r="D130" s="29" t="s">
        <v>81</v>
      </c>
      <c r="E130" s="29" t="s">
        <v>79</v>
      </c>
      <c r="F130" t="s">
        <v>151</v>
      </c>
      <c r="G130" t="s">
        <v>99</v>
      </c>
      <c r="H130" t="s">
        <v>344</v>
      </c>
      <c r="I130" s="33" t="s">
        <v>356</v>
      </c>
      <c r="K130" s="26">
        <v>300000</v>
      </c>
      <c r="L130" s="26">
        <v>300000</v>
      </c>
      <c r="M130" t="s">
        <v>86</v>
      </c>
      <c r="N130" t="s">
        <v>87</v>
      </c>
      <c r="O130" s="25" t="s">
        <v>43</v>
      </c>
      <c r="P130" s="29" t="s">
        <v>346</v>
      </c>
    </row>
    <row r="131" spans="1:16" ht="90">
      <c r="A131" t="s">
        <v>342</v>
      </c>
      <c r="B131" s="29" t="s">
        <v>79</v>
      </c>
      <c r="C131" s="29" t="s">
        <v>343</v>
      </c>
      <c r="D131" s="29" t="s">
        <v>81</v>
      </c>
      <c r="E131" s="29" t="s">
        <v>79</v>
      </c>
      <c r="F131" t="s">
        <v>151</v>
      </c>
      <c r="G131" t="s">
        <v>59</v>
      </c>
      <c r="H131" t="s">
        <v>344</v>
      </c>
      <c r="I131" s="33" t="s">
        <v>357</v>
      </c>
      <c r="K131" s="26">
        <v>1000000</v>
      </c>
      <c r="L131" s="26">
        <v>1000000</v>
      </c>
      <c r="M131" t="s">
        <v>133</v>
      </c>
      <c r="N131" s="25" t="s">
        <v>96</v>
      </c>
      <c r="O131" s="25" t="s">
        <v>43</v>
      </c>
      <c r="P131" s="29" t="s">
        <v>346</v>
      </c>
    </row>
    <row r="132" spans="1:16" ht="45">
      <c r="A132" t="s">
        <v>342</v>
      </c>
      <c r="B132" s="29" t="s">
        <v>79</v>
      </c>
      <c r="C132" s="29" t="s">
        <v>343</v>
      </c>
      <c r="D132" s="29" t="s">
        <v>81</v>
      </c>
      <c r="E132" s="29" t="s">
        <v>79</v>
      </c>
      <c r="F132" t="s">
        <v>151</v>
      </c>
      <c r="G132" t="s">
        <v>99</v>
      </c>
      <c r="H132" t="s">
        <v>344</v>
      </c>
      <c r="I132" s="33" t="s">
        <v>359</v>
      </c>
      <c r="K132" s="26">
        <v>120000</v>
      </c>
      <c r="L132" s="26">
        <v>120000</v>
      </c>
      <c r="M132" t="s">
        <v>86</v>
      </c>
      <c r="N132" t="s">
        <v>87</v>
      </c>
      <c r="O132" s="25" t="s">
        <v>43</v>
      </c>
      <c r="P132" s="29" t="s">
        <v>346</v>
      </c>
    </row>
    <row r="133" spans="1:16" ht="30">
      <c r="A133" t="s">
        <v>342</v>
      </c>
      <c r="B133" s="29" t="s">
        <v>79</v>
      </c>
      <c r="C133" s="29" t="s">
        <v>343</v>
      </c>
      <c r="D133" s="29" t="s">
        <v>81</v>
      </c>
      <c r="E133" s="29" t="s">
        <v>79</v>
      </c>
      <c r="F133" t="s">
        <v>151</v>
      </c>
      <c r="G133" t="s">
        <v>99</v>
      </c>
      <c r="H133" t="s">
        <v>344</v>
      </c>
      <c r="I133" s="33" t="s">
        <v>360</v>
      </c>
      <c r="K133" s="26">
        <v>60000</v>
      </c>
      <c r="L133" s="26">
        <v>60000</v>
      </c>
      <c r="M133" t="s">
        <v>86</v>
      </c>
      <c r="N133" t="s">
        <v>87</v>
      </c>
      <c r="O133" s="25" t="s">
        <v>41</v>
      </c>
      <c r="P133" s="29" t="s">
        <v>346</v>
      </c>
    </row>
    <row r="134" spans="1:16" ht="30">
      <c r="A134" t="s">
        <v>342</v>
      </c>
      <c r="B134" s="29" t="s">
        <v>79</v>
      </c>
      <c r="C134" s="29" t="s">
        <v>343</v>
      </c>
      <c r="D134" s="29" t="s">
        <v>81</v>
      </c>
      <c r="E134" s="29" t="s">
        <v>79</v>
      </c>
      <c r="F134" t="s">
        <v>151</v>
      </c>
      <c r="G134" t="s">
        <v>99</v>
      </c>
      <c r="H134" t="s">
        <v>344</v>
      </c>
      <c r="I134" s="33" t="s">
        <v>361</v>
      </c>
      <c r="K134" s="26">
        <v>70000</v>
      </c>
      <c r="L134" s="26">
        <v>70000</v>
      </c>
      <c r="M134" t="s">
        <v>86</v>
      </c>
      <c r="N134" t="s">
        <v>87</v>
      </c>
      <c r="O134" s="25" t="s">
        <v>41</v>
      </c>
      <c r="P134" s="29" t="s">
        <v>346</v>
      </c>
    </row>
    <row r="135" spans="1:16">
      <c r="A135" t="s">
        <v>342</v>
      </c>
      <c r="B135" s="29" t="s">
        <v>79</v>
      </c>
      <c r="C135" s="29" t="s">
        <v>343</v>
      </c>
      <c r="D135" s="29" t="s">
        <v>81</v>
      </c>
      <c r="E135" s="29" t="s">
        <v>79</v>
      </c>
      <c r="F135" t="s">
        <v>151</v>
      </c>
      <c r="G135" t="s">
        <v>99</v>
      </c>
      <c r="H135" t="s">
        <v>344</v>
      </c>
      <c r="I135" s="33" t="s">
        <v>362</v>
      </c>
      <c r="K135" s="26">
        <v>250000</v>
      </c>
      <c r="L135" s="26">
        <v>250000</v>
      </c>
      <c r="M135" t="s">
        <v>86</v>
      </c>
      <c r="N135" t="s">
        <v>87</v>
      </c>
      <c r="O135" s="25" t="s">
        <v>41</v>
      </c>
      <c r="P135" s="29" t="s">
        <v>346</v>
      </c>
    </row>
    <row r="136" spans="1:16" ht="30">
      <c r="A136" t="s">
        <v>342</v>
      </c>
      <c r="B136" s="29" t="s">
        <v>79</v>
      </c>
      <c r="C136" s="29" t="s">
        <v>343</v>
      </c>
      <c r="D136" s="29" t="s">
        <v>81</v>
      </c>
      <c r="E136" s="29" t="s">
        <v>79</v>
      </c>
      <c r="F136" t="s">
        <v>151</v>
      </c>
      <c r="G136" t="s">
        <v>99</v>
      </c>
      <c r="H136" t="s">
        <v>344</v>
      </c>
      <c r="I136" s="33" t="s">
        <v>363</v>
      </c>
      <c r="K136" s="26">
        <v>250000</v>
      </c>
      <c r="L136" s="26">
        <v>250000</v>
      </c>
      <c r="M136" t="s">
        <v>86</v>
      </c>
      <c r="N136" t="s">
        <v>87</v>
      </c>
      <c r="O136" s="25" t="s">
        <v>41</v>
      </c>
      <c r="P136" s="29" t="s">
        <v>346</v>
      </c>
    </row>
    <row r="137" spans="1:16" ht="30">
      <c r="A137" t="s">
        <v>342</v>
      </c>
      <c r="B137" s="29" t="s">
        <v>79</v>
      </c>
      <c r="C137" s="29" t="s">
        <v>343</v>
      </c>
      <c r="D137" s="29" t="s">
        <v>81</v>
      </c>
      <c r="E137" s="29" t="s">
        <v>79</v>
      </c>
      <c r="F137" t="s">
        <v>151</v>
      </c>
      <c r="G137" t="s">
        <v>99</v>
      </c>
      <c r="H137" t="s">
        <v>344</v>
      </c>
      <c r="I137" s="33" t="s">
        <v>364</v>
      </c>
      <c r="K137" s="26">
        <v>200000</v>
      </c>
      <c r="L137" s="26">
        <v>200000</v>
      </c>
      <c r="M137" t="s">
        <v>86</v>
      </c>
      <c r="N137" t="s">
        <v>87</v>
      </c>
      <c r="O137" s="25" t="s">
        <v>41</v>
      </c>
      <c r="P137" s="29" t="s">
        <v>346</v>
      </c>
    </row>
    <row r="138" spans="1:16" ht="45">
      <c r="A138" t="s">
        <v>342</v>
      </c>
      <c r="B138" s="29" t="s">
        <v>79</v>
      </c>
      <c r="C138" s="29" t="s">
        <v>343</v>
      </c>
      <c r="D138" s="29" t="s">
        <v>81</v>
      </c>
      <c r="E138" s="29" t="s">
        <v>79</v>
      </c>
      <c r="F138" t="s">
        <v>151</v>
      </c>
      <c r="G138" t="s">
        <v>83</v>
      </c>
      <c r="H138" t="s">
        <v>344</v>
      </c>
      <c r="I138" s="33" t="s">
        <v>365</v>
      </c>
      <c r="K138" s="26">
        <v>340000</v>
      </c>
      <c r="L138" s="26">
        <v>340000</v>
      </c>
      <c r="M138" t="s">
        <v>86</v>
      </c>
      <c r="N138" t="s">
        <v>87</v>
      </c>
      <c r="O138" s="25" t="s">
        <v>41</v>
      </c>
      <c r="P138" s="29" t="s">
        <v>346</v>
      </c>
    </row>
    <row r="139" spans="1:16" ht="75">
      <c r="A139" t="s">
        <v>342</v>
      </c>
      <c r="B139" s="29" t="s">
        <v>79</v>
      </c>
      <c r="C139" s="29" t="s">
        <v>343</v>
      </c>
      <c r="D139" s="29" t="s">
        <v>81</v>
      </c>
      <c r="E139" s="29" t="s">
        <v>79</v>
      </c>
      <c r="F139" t="s">
        <v>151</v>
      </c>
      <c r="G139" t="s">
        <v>83</v>
      </c>
      <c r="H139" t="s">
        <v>344</v>
      </c>
      <c r="I139" s="33" t="s">
        <v>366</v>
      </c>
      <c r="K139" s="26">
        <v>4700000</v>
      </c>
      <c r="L139" s="26">
        <v>4700000</v>
      </c>
      <c r="M139" t="s">
        <v>86</v>
      </c>
      <c r="N139" t="s">
        <v>87</v>
      </c>
      <c r="O139" s="25" t="s">
        <v>41</v>
      </c>
      <c r="P139" s="29" t="s">
        <v>346</v>
      </c>
    </row>
    <row r="140" spans="1:16" ht="30">
      <c r="A140" t="s">
        <v>342</v>
      </c>
      <c r="B140" s="29" t="s">
        <v>79</v>
      </c>
      <c r="C140" s="29" t="s">
        <v>343</v>
      </c>
      <c r="D140" s="29" t="s">
        <v>81</v>
      </c>
      <c r="E140" s="29" t="s">
        <v>79</v>
      </c>
      <c r="F140" t="s">
        <v>151</v>
      </c>
      <c r="G140" t="s">
        <v>83</v>
      </c>
      <c r="H140" t="s">
        <v>344</v>
      </c>
      <c r="I140" s="33" t="s">
        <v>367</v>
      </c>
      <c r="K140" s="26">
        <v>2340000</v>
      </c>
      <c r="L140" s="26">
        <v>2340000</v>
      </c>
      <c r="M140" t="s">
        <v>86</v>
      </c>
      <c r="N140" t="s">
        <v>87</v>
      </c>
      <c r="O140" s="25" t="s">
        <v>41</v>
      </c>
      <c r="P140" s="29" t="s">
        <v>346</v>
      </c>
    </row>
    <row r="141" spans="1:16" ht="30">
      <c r="A141" t="s">
        <v>342</v>
      </c>
      <c r="B141" s="29" t="s">
        <v>79</v>
      </c>
      <c r="C141" s="29" t="s">
        <v>343</v>
      </c>
      <c r="D141" s="29" t="s">
        <v>81</v>
      </c>
      <c r="E141" s="29" t="s">
        <v>79</v>
      </c>
      <c r="F141" t="s">
        <v>151</v>
      </c>
      <c r="G141" t="s">
        <v>99</v>
      </c>
      <c r="H141" t="s">
        <v>344</v>
      </c>
      <c r="I141" s="33" t="s">
        <v>368</v>
      </c>
      <c r="K141" s="26">
        <v>70000</v>
      </c>
      <c r="L141" s="26">
        <v>70000</v>
      </c>
      <c r="M141" t="s">
        <v>86</v>
      </c>
      <c r="N141" t="s">
        <v>87</v>
      </c>
      <c r="O141" s="25" t="s">
        <v>41</v>
      </c>
      <c r="P141" s="29" t="s">
        <v>346</v>
      </c>
    </row>
    <row r="142" spans="1:16" ht="45">
      <c r="A142" t="s">
        <v>342</v>
      </c>
      <c r="B142" s="29" t="s">
        <v>79</v>
      </c>
      <c r="C142" s="29" t="s">
        <v>343</v>
      </c>
      <c r="D142" s="29" t="s">
        <v>81</v>
      </c>
      <c r="E142" s="29" t="s">
        <v>79</v>
      </c>
      <c r="F142" t="s">
        <v>151</v>
      </c>
      <c r="G142" t="s">
        <v>99</v>
      </c>
      <c r="H142" t="s">
        <v>344</v>
      </c>
      <c r="I142" s="33" t="s">
        <v>369</v>
      </c>
      <c r="K142" s="26">
        <v>600000</v>
      </c>
      <c r="L142" s="26">
        <v>600000</v>
      </c>
      <c r="M142" t="s">
        <v>86</v>
      </c>
      <c r="N142" t="s">
        <v>90</v>
      </c>
      <c r="O142" s="25" t="s">
        <v>41</v>
      </c>
      <c r="P142" s="29" t="s">
        <v>346</v>
      </c>
    </row>
    <row r="143" spans="1:16" ht="90">
      <c r="A143" t="s">
        <v>342</v>
      </c>
      <c r="B143" s="29" t="s">
        <v>79</v>
      </c>
      <c r="C143" s="29" t="s">
        <v>343</v>
      </c>
      <c r="D143" s="29" t="s">
        <v>81</v>
      </c>
      <c r="E143" s="29" t="s">
        <v>79</v>
      </c>
      <c r="F143" t="s">
        <v>151</v>
      </c>
      <c r="G143" t="s">
        <v>83</v>
      </c>
      <c r="H143" t="s">
        <v>344</v>
      </c>
      <c r="I143" s="33" t="s">
        <v>370</v>
      </c>
      <c r="K143" s="26">
        <v>3000000</v>
      </c>
      <c r="L143" s="26">
        <v>3000000</v>
      </c>
      <c r="M143" t="s">
        <v>86</v>
      </c>
      <c r="N143" t="s">
        <v>90</v>
      </c>
      <c r="O143" s="25" t="s">
        <v>41</v>
      </c>
      <c r="P143" s="29" t="s">
        <v>346</v>
      </c>
    </row>
    <row r="144" spans="1:16" ht="75">
      <c r="A144" t="s">
        <v>342</v>
      </c>
      <c r="B144" s="29" t="s">
        <v>79</v>
      </c>
      <c r="C144" s="29" t="s">
        <v>343</v>
      </c>
      <c r="D144" s="29" t="s">
        <v>81</v>
      </c>
      <c r="E144" s="29" t="s">
        <v>79</v>
      </c>
      <c r="F144" t="s">
        <v>151</v>
      </c>
      <c r="G144" t="s">
        <v>83</v>
      </c>
      <c r="H144" t="s">
        <v>344</v>
      </c>
      <c r="I144" s="33" t="s">
        <v>371</v>
      </c>
      <c r="K144" s="26">
        <v>2500000</v>
      </c>
      <c r="L144" s="26">
        <v>2500000</v>
      </c>
      <c r="M144" t="s">
        <v>86</v>
      </c>
      <c r="N144" t="s">
        <v>87</v>
      </c>
      <c r="O144" s="25" t="s">
        <v>41</v>
      </c>
      <c r="P144" s="29" t="s">
        <v>346</v>
      </c>
    </row>
    <row r="145" spans="1:17">
      <c r="A145" t="s">
        <v>342</v>
      </c>
      <c r="B145" s="29" t="s">
        <v>79</v>
      </c>
      <c r="C145" s="29" t="s">
        <v>343</v>
      </c>
      <c r="D145" s="29" t="s">
        <v>81</v>
      </c>
      <c r="E145" s="29" t="s">
        <v>79</v>
      </c>
      <c r="F145" t="s">
        <v>151</v>
      </c>
      <c r="G145" t="s">
        <v>99</v>
      </c>
      <c r="H145" t="s">
        <v>344</v>
      </c>
      <c r="I145" s="33" t="s">
        <v>372</v>
      </c>
      <c r="K145" s="26">
        <v>43500</v>
      </c>
      <c r="L145" s="26">
        <v>43500</v>
      </c>
      <c r="M145" t="s">
        <v>133</v>
      </c>
      <c r="N145" t="s">
        <v>373</v>
      </c>
      <c r="O145" s="25" t="s">
        <v>41</v>
      </c>
      <c r="P145" s="29" t="s">
        <v>346</v>
      </c>
      <c r="Q145" t="s">
        <v>173</v>
      </c>
    </row>
    <row r="146" spans="1:17" ht="30">
      <c r="A146" t="s">
        <v>342</v>
      </c>
      <c r="B146" s="29" t="s">
        <v>79</v>
      </c>
      <c r="C146" s="29" t="s">
        <v>343</v>
      </c>
      <c r="D146" s="29" t="s">
        <v>81</v>
      </c>
      <c r="E146" s="29" t="s">
        <v>79</v>
      </c>
      <c r="F146" t="s">
        <v>151</v>
      </c>
      <c r="G146" t="s">
        <v>60</v>
      </c>
      <c r="H146" t="s">
        <v>344</v>
      </c>
      <c r="I146" s="33" t="s">
        <v>374</v>
      </c>
      <c r="K146" s="26">
        <v>3980000</v>
      </c>
      <c r="L146" s="26">
        <v>3980000</v>
      </c>
      <c r="M146" t="s">
        <v>86</v>
      </c>
      <c r="N146" t="s">
        <v>90</v>
      </c>
      <c r="O146" s="25" t="s">
        <v>41</v>
      </c>
      <c r="P146" s="29" t="s">
        <v>346</v>
      </c>
      <c r="Q146" t="s">
        <v>375</v>
      </c>
    </row>
    <row r="147" spans="1:17" ht="45">
      <c r="A147" t="s">
        <v>342</v>
      </c>
      <c r="B147" s="29" t="s">
        <v>79</v>
      </c>
      <c r="C147" s="29" t="s">
        <v>343</v>
      </c>
      <c r="D147" s="29" t="s">
        <v>81</v>
      </c>
      <c r="E147" s="29" t="s">
        <v>79</v>
      </c>
      <c r="F147" t="s">
        <v>151</v>
      </c>
      <c r="G147" t="s">
        <v>83</v>
      </c>
      <c r="H147" t="s">
        <v>344</v>
      </c>
      <c r="I147" s="33" t="s">
        <v>376</v>
      </c>
      <c r="K147" s="26">
        <v>900000</v>
      </c>
      <c r="L147" s="26">
        <v>900000</v>
      </c>
      <c r="M147" t="s">
        <v>86</v>
      </c>
      <c r="N147" t="s">
        <v>90</v>
      </c>
      <c r="O147" s="25" t="s">
        <v>41</v>
      </c>
      <c r="P147" s="29" t="s">
        <v>346</v>
      </c>
    </row>
    <row r="148" spans="1:17" ht="30">
      <c r="A148" t="s">
        <v>342</v>
      </c>
      <c r="B148" s="29" t="s">
        <v>79</v>
      </c>
      <c r="C148" s="29" t="s">
        <v>343</v>
      </c>
      <c r="D148" s="29" t="s">
        <v>81</v>
      </c>
      <c r="E148" s="29" t="s">
        <v>79</v>
      </c>
      <c r="F148" t="s">
        <v>151</v>
      </c>
      <c r="G148" t="s">
        <v>83</v>
      </c>
      <c r="H148" t="s">
        <v>344</v>
      </c>
      <c r="I148" s="33" t="s">
        <v>377</v>
      </c>
      <c r="K148" s="26">
        <v>1500000</v>
      </c>
      <c r="L148" s="26">
        <v>1500000</v>
      </c>
      <c r="M148" t="s">
        <v>86</v>
      </c>
      <c r="N148" t="s">
        <v>90</v>
      </c>
      <c r="O148" s="25" t="s">
        <v>41</v>
      </c>
      <c r="P148" s="29" t="s">
        <v>346</v>
      </c>
    </row>
    <row r="149" spans="1:17" ht="30">
      <c r="A149" t="s">
        <v>342</v>
      </c>
      <c r="B149" s="29" t="s">
        <v>79</v>
      </c>
      <c r="C149" s="29" t="s">
        <v>343</v>
      </c>
      <c r="D149" s="29" t="s">
        <v>81</v>
      </c>
      <c r="E149" s="29" t="s">
        <v>79</v>
      </c>
      <c r="F149" t="s">
        <v>151</v>
      </c>
      <c r="G149" t="s">
        <v>83</v>
      </c>
      <c r="H149" t="s">
        <v>344</v>
      </c>
      <c r="I149" s="33" t="s">
        <v>378</v>
      </c>
      <c r="K149" s="26">
        <v>2140000</v>
      </c>
      <c r="L149" s="26">
        <v>2140000</v>
      </c>
      <c r="M149" t="s">
        <v>86</v>
      </c>
      <c r="N149" t="s">
        <v>87</v>
      </c>
      <c r="O149" s="25" t="s">
        <v>41</v>
      </c>
      <c r="P149" s="29" t="s">
        <v>346</v>
      </c>
    </row>
    <row r="150" spans="1:17">
      <c r="A150" t="s">
        <v>205</v>
      </c>
      <c r="B150" s="29" t="s">
        <v>79</v>
      </c>
      <c r="C150" s="29" t="s">
        <v>379</v>
      </c>
      <c r="D150" s="29" t="s">
        <v>81</v>
      </c>
      <c r="E150" s="29" t="s">
        <v>79</v>
      </c>
      <c r="F150" t="s">
        <v>151</v>
      </c>
      <c r="G150" t="s">
        <v>99</v>
      </c>
      <c r="H150" t="s">
        <v>380</v>
      </c>
      <c r="I150" s="33" t="s">
        <v>381</v>
      </c>
      <c r="K150" s="26">
        <v>100000</v>
      </c>
      <c r="L150" s="26">
        <v>100000</v>
      </c>
      <c r="M150" t="s">
        <v>133</v>
      </c>
      <c r="N150" t="s">
        <v>87</v>
      </c>
      <c r="O150" s="25" t="s">
        <v>43</v>
      </c>
      <c r="P150" s="29" t="s">
        <v>382</v>
      </c>
      <c r="Q150" t="s">
        <v>173</v>
      </c>
    </row>
    <row r="151" spans="1:17">
      <c r="A151" t="s">
        <v>205</v>
      </c>
      <c r="B151" s="29" t="s">
        <v>79</v>
      </c>
      <c r="C151" s="29" t="s">
        <v>206</v>
      </c>
      <c r="D151" s="29" t="s">
        <v>81</v>
      </c>
      <c r="E151" s="29" t="s">
        <v>79</v>
      </c>
      <c r="F151" t="s">
        <v>151</v>
      </c>
      <c r="G151" t="s">
        <v>99</v>
      </c>
      <c r="H151" t="s">
        <v>380</v>
      </c>
      <c r="I151" s="33" t="s">
        <v>383</v>
      </c>
      <c r="K151" s="26">
        <v>180000</v>
      </c>
      <c r="L151" s="26">
        <v>180000</v>
      </c>
      <c r="M151" t="s">
        <v>86</v>
      </c>
      <c r="N151" t="s">
        <v>87</v>
      </c>
      <c r="O151" s="25" t="s">
        <v>43</v>
      </c>
      <c r="P151" s="29" t="s">
        <v>382</v>
      </c>
    </row>
    <row r="152" spans="1:17" ht="105">
      <c r="A152" t="s">
        <v>205</v>
      </c>
      <c r="B152" s="29" t="s">
        <v>79</v>
      </c>
      <c r="C152" s="29" t="s">
        <v>206</v>
      </c>
      <c r="D152" s="29" t="s">
        <v>81</v>
      </c>
      <c r="E152" s="29" t="s">
        <v>79</v>
      </c>
      <c r="F152" t="s">
        <v>151</v>
      </c>
      <c r="G152" t="s">
        <v>99</v>
      </c>
      <c r="H152" t="s">
        <v>380</v>
      </c>
      <c r="I152" s="33" t="s">
        <v>384</v>
      </c>
      <c r="K152" s="26">
        <v>3220000</v>
      </c>
      <c r="L152" s="26">
        <v>3220000</v>
      </c>
      <c r="M152" t="s">
        <v>86</v>
      </c>
      <c r="N152" s="25" t="s">
        <v>79</v>
      </c>
      <c r="O152" s="25" t="s">
        <v>43</v>
      </c>
      <c r="P152" s="29" t="s">
        <v>382</v>
      </c>
      <c r="Q152" t="s">
        <v>385</v>
      </c>
    </row>
    <row r="153" spans="1:17" ht="30">
      <c r="A153" t="s">
        <v>205</v>
      </c>
      <c r="B153" s="29" t="s">
        <v>79</v>
      </c>
      <c r="C153" s="29" t="s">
        <v>379</v>
      </c>
      <c r="D153" s="29" t="s">
        <v>81</v>
      </c>
      <c r="E153" s="29" t="s">
        <v>79</v>
      </c>
      <c r="F153" t="s">
        <v>151</v>
      </c>
      <c r="G153" t="s">
        <v>99</v>
      </c>
      <c r="H153" t="s">
        <v>380</v>
      </c>
      <c r="I153" s="33" t="s">
        <v>386</v>
      </c>
      <c r="K153" s="26">
        <v>1000000</v>
      </c>
      <c r="L153" s="26">
        <v>1000000</v>
      </c>
      <c r="M153" t="s">
        <v>86</v>
      </c>
      <c r="N153" s="25" t="s">
        <v>96</v>
      </c>
      <c r="O153" s="25" t="s">
        <v>43</v>
      </c>
      <c r="P153" s="29" t="s">
        <v>382</v>
      </c>
    </row>
    <row r="154" spans="1:17" ht="105">
      <c r="A154" t="s">
        <v>205</v>
      </c>
      <c r="B154" s="29" t="s">
        <v>79</v>
      </c>
      <c r="C154" s="29" t="s">
        <v>379</v>
      </c>
      <c r="D154" s="29" t="s">
        <v>81</v>
      </c>
      <c r="E154" s="29" t="s">
        <v>79</v>
      </c>
      <c r="F154" t="s">
        <v>151</v>
      </c>
      <c r="G154" t="s">
        <v>99</v>
      </c>
      <c r="H154" t="s">
        <v>380</v>
      </c>
      <c r="I154" s="33" t="s">
        <v>388</v>
      </c>
      <c r="K154" s="26">
        <v>900000</v>
      </c>
      <c r="L154" s="26">
        <v>900000</v>
      </c>
      <c r="M154" t="s">
        <v>86</v>
      </c>
      <c r="N154" t="s">
        <v>87</v>
      </c>
      <c r="O154" s="25" t="s">
        <v>43</v>
      </c>
      <c r="P154" s="29" t="s">
        <v>382</v>
      </c>
    </row>
    <row r="155" spans="1:17" ht="45">
      <c r="A155" t="s">
        <v>205</v>
      </c>
      <c r="B155" s="29" t="s">
        <v>79</v>
      </c>
      <c r="C155" s="29" t="s">
        <v>379</v>
      </c>
      <c r="D155" s="29" t="s">
        <v>81</v>
      </c>
      <c r="E155" s="29" t="s">
        <v>79</v>
      </c>
      <c r="F155" t="s">
        <v>151</v>
      </c>
      <c r="G155" t="s">
        <v>59</v>
      </c>
      <c r="H155" t="s">
        <v>380</v>
      </c>
      <c r="I155" s="33" t="s">
        <v>389</v>
      </c>
      <c r="K155" s="26">
        <v>400000</v>
      </c>
      <c r="L155" s="26">
        <v>400000</v>
      </c>
      <c r="M155" t="s">
        <v>86</v>
      </c>
      <c r="N155" s="25" t="s">
        <v>110</v>
      </c>
      <c r="O155" s="25" t="s">
        <v>45</v>
      </c>
      <c r="P155" s="29" t="s">
        <v>382</v>
      </c>
    </row>
    <row r="156" spans="1:17" ht="75">
      <c r="A156" t="s">
        <v>205</v>
      </c>
      <c r="B156" s="29" t="s">
        <v>79</v>
      </c>
      <c r="C156" s="29" t="s">
        <v>379</v>
      </c>
      <c r="D156" s="29" t="s">
        <v>81</v>
      </c>
      <c r="E156" s="29" t="s">
        <v>79</v>
      </c>
      <c r="F156" t="s">
        <v>151</v>
      </c>
      <c r="G156" t="s">
        <v>99</v>
      </c>
      <c r="H156" t="s">
        <v>380</v>
      </c>
      <c r="I156" s="33" t="s">
        <v>391</v>
      </c>
      <c r="K156" s="26">
        <v>1000000</v>
      </c>
      <c r="L156" s="26">
        <v>1000000</v>
      </c>
      <c r="M156" t="s">
        <v>86</v>
      </c>
      <c r="N156" t="s">
        <v>87</v>
      </c>
      <c r="O156" s="25" t="s">
        <v>41</v>
      </c>
      <c r="P156" s="29" t="s">
        <v>382</v>
      </c>
    </row>
    <row r="157" spans="1:17" ht="60">
      <c r="A157" t="s">
        <v>215</v>
      </c>
      <c r="B157" s="29" t="s">
        <v>79</v>
      </c>
      <c r="C157" s="29" t="s">
        <v>216</v>
      </c>
      <c r="D157" s="29" t="s">
        <v>81</v>
      </c>
      <c r="E157" s="29" t="s">
        <v>79</v>
      </c>
      <c r="F157" s="36" t="s">
        <v>93</v>
      </c>
      <c r="G157" t="s">
        <v>99</v>
      </c>
      <c r="H157" t="s">
        <v>392</v>
      </c>
      <c r="I157" s="33" t="s">
        <v>393</v>
      </c>
      <c r="K157" s="26">
        <v>1000000</v>
      </c>
      <c r="L157" s="26">
        <v>1000000</v>
      </c>
      <c r="M157" t="s">
        <v>86</v>
      </c>
      <c r="N157" s="25" t="s">
        <v>110</v>
      </c>
      <c r="O157" s="25" t="s">
        <v>43</v>
      </c>
      <c r="P157" s="29" t="s">
        <v>394</v>
      </c>
    </row>
    <row r="158" spans="1:17" ht="30">
      <c r="A158" t="s">
        <v>215</v>
      </c>
      <c r="B158" s="29" t="s">
        <v>79</v>
      </c>
      <c r="C158" s="29" t="s">
        <v>216</v>
      </c>
      <c r="D158" s="29" t="s">
        <v>81</v>
      </c>
      <c r="E158" s="29" t="s">
        <v>79</v>
      </c>
      <c r="F158" s="36" t="s">
        <v>93</v>
      </c>
      <c r="G158" t="s">
        <v>99</v>
      </c>
      <c r="H158" t="s">
        <v>392</v>
      </c>
      <c r="I158" s="33" t="s">
        <v>396</v>
      </c>
      <c r="K158" s="26">
        <v>288000</v>
      </c>
      <c r="L158" s="26">
        <v>288000</v>
      </c>
      <c r="M158" t="s">
        <v>86</v>
      </c>
      <c r="N158" s="25" t="s">
        <v>96</v>
      </c>
      <c r="O158" s="25" t="s">
        <v>43</v>
      </c>
      <c r="P158" s="29" t="s">
        <v>394</v>
      </c>
    </row>
    <row r="159" spans="1:17" ht="30">
      <c r="A159" t="s">
        <v>215</v>
      </c>
      <c r="B159" s="29" t="s">
        <v>79</v>
      </c>
      <c r="C159" s="29" t="s">
        <v>216</v>
      </c>
      <c r="D159" s="29" t="s">
        <v>81</v>
      </c>
      <c r="E159" s="29" t="s">
        <v>79</v>
      </c>
      <c r="F159" s="36" t="s">
        <v>93</v>
      </c>
      <c r="G159" t="s">
        <v>99</v>
      </c>
      <c r="H159" t="s">
        <v>392</v>
      </c>
      <c r="I159" s="33" t="s">
        <v>398</v>
      </c>
      <c r="K159" s="26">
        <v>1700000</v>
      </c>
      <c r="L159" s="26">
        <v>1700000</v>
      </c>
      <c r="M159" t="s">
        <v>86</v>
      </c>
      <c r="N159" s="25" t="s">
        <v>110</v>
      </c>
      <c r="O159" s="25" t="s">
        <v>43</v>
      </c>
      <c r="P159" s="29" t="s">
        <v>394</v>
      </c>
    </row>
    <row r="160" spans="1:17">
      <c r="A160" t="s">
        <v>215</v>
      </c>
      <c r="B160" s="29" t="s">
        <v>79</v>
      </c>
      <c r="C160" s="29" t="s">
        <v>216</v>
      </c>
      <c r="D160" s="29" t="s">
        <v>81</v>
      </c>
      <c r="E160" s="29" t="s">
        <v>79</v>
      </c>
      <c r="F160" s="36" t="s">
        <v>93</v>
      </c>
      <c r="G160" t="s">
        <v>99</v>
      </c>
      <c r="H160" t="s">
        <v>392</v>
      </c>
      <c r="I160" s="33" t="s">
        <v>400</v>
      </c>
      <c r="K160" s="26">
        <v>321000</v>
      </c>
      <c r="L160" s="26">
        <v>321000</v>
      </c>
      <c r="M160" t="s">
        <v>86</v>
      </c>
      <c r="N160" t="s">
        <v>87</v>
      </c>
      <c r="O160" s="25" t="s">
        <v>41</v>
      </c>
      <c r="P160" s="29" t="s">
        <v>394</v>
      </c>
    </row>
    <row r="161" spans="1:17">
      <c r="A161" t="s">
        <v>136</v>
      </c>
      <c r="B161" s="29" t="s">
        <v>79</v>
      </c>
      <c r="C161" s="29" t="s">
        <v>401</v>
      </c>
      <c r="D161" s="29" t="s">
        <v>81</v>
      </c>
      <c r="E161" s="29" t="s">
        <v>79</v>
      </c>
      <c r="F161" t="s">
        <v>151</v>
      </c>
      <c r="G161" t="s">
        <v>59</v>
      </c>
      <c r="H161" t="s">
        <v>402</v>
      </c>
      <c r="I161" s="33" t="s">
        <v>403</v>
      </c>
      <c r="K161" s="26">
        <v>1200000</v>
      </c>
      <c r="L161" s="26">
        <v>1200000</v>
      </c>
      <c r="M161" t="s">
        <v>86</v>
      </c>
      <c r="N161" s="25" t="s">
        <v>96</v>
      </c>
      <c r="O161" s="25" t="s">
        <v>43</v>
      </c>
      <c r="P161" t="s">
        <v>404</v>
      </c>
    </row>
    <row r="162" spans="1:17">
      <c r="A162" t="s">
        <v>136</v>
      </c>
      <c r="B162" s="29" t="s">
        <v>79</v>
      </c>
      <c r="C162" s="29" t="s">
        <v>401</v>
      </c>
      <c r="D162" s="29" t="s">
        <v>81</v>
      </c>
      <c r="E162" s="29" t="s">
        <v>79</v>
      </c>
      <c r="F162" t="s">
        <v>151</v>
      </c>
      <c r="G162" t="s">
        <v>99</v>
      </c>
      <c r="H162" t="s">
        <v>402</v>
      </c>
      <c r="I162" s="33" t="s">
        <v>892</v>
      </c>
      <c r="K162" s="26">
        <v>110000</v>
      </c>
      <c r="L162" s="26">
        <v>110000</v>
      </c>
      <c r="M162" t="s">
        <v>133</v>
      </c>
      <c r="N162" s="25" t="s">
        <v>96</v>
      </c>
      <c r="O162" s="25" t="s">
        <v>45</v>
      </c>
      <c r="P162" t="s">
        <v>404</v>
      </c>
      <c r="Q162" t="s">
        <v>173</v>
      </c>
    </row>
    <row r="163" spans="1:17" ht="30">
      <c r="A163" t="s">
        <v>136</v>
      </c>
      <c r="B163" s="29" t="s">
        <v>79</v>
      </c>
      <c r="C163" s="29" t="s">
        <v>401</v>
      </c>
      <c r="D163" s="29" t="s">
        <v>81</v>
      </c>
      <c r="E163" s="29" t="s">
        <v>79</v>
      </c>
      <c r="F163" t="s">
        <v>151</v>
      </c>
      <c r="G163" t="s">
        <v>83</v>
      </c>
      <c r="H163" t="s">
        <v>402</v>
      </c>
      <c r="I163" s="33" t="s">
        <v>406</v>
      </c>
      <c r="K163" s="26">
        <v>2300000</v>
      </c>
      <c r="L163" s="26">
        <v>2300000</v>
      </c>
      <c r="M163" t="s">
        <v>86</v>
      </c>
      <c r="N163" s="25" t="s">
        <v>96</v>
      </c>
      <c r="O163" s="25" t="s">
        <v>43</v>
      </c>
      <c r="P163" t="s">
        <v>404</v>
      </c>
    </row>
    <row r="164" spans="1:17" ht="30">
      <c r="A164" t="s">
        <v>136</v>
      </c>
      <c r="B164" s="29" t="s">
        <v>79</v>
      </c>
      <c r="C164" s="29" t="s">
        <v>401</v>
      </c>
      <c r="D164" s="29" t="s">
        <v>81</v>
      </c>
      <c r="E164" s="29" t="s">
        <v>79</v>
      </c>
      <c r="F164" t="s">
        <v>151</v>
      </c>
      <c r="G164" t="s">
        <v>83</v>
      </c>
      <c r="H164" t="s">
        <v>402</v>
      </c>
      <c r="I164" s="33" t="s">
        <v>408</v>
      </c>
      <c r="K164" s="26">
        <v>13900000</v>
      </c>
      <c r="L164" s="26">
        <v>13900000</v>
      </c>
      <c r="M164" t="s">
        <v>86</v>
      </c>
      <c r="N164" s="25" t="s">
        <v>96</v>
      </c>
      <c r="O164" s="25" t="s">
        <v>43</v>
      </c>
      <c r="P164" t="s">
        <v>404</v>
      </c>
    </row>
    <row r="165" spans="1:17" ht="30">
      <c r="A165" t="s">
        <v>136</v>
      </c>
      <c r="B165" s="29" t="s">
        <v>79</v>
      </c>
      <c r="C165" s="29" t="s">
        <v>401</v>
      </c>
      <c r="D165" s="29" t="s">
        <v>81</v>
      </c>
      <c r="E165" s="29" t="s">
        <v>79</v>
      </c>
      <c r="F165" t="s">
        <v>151</v>
      </c>
      <c r="G165" t="s">
        <v>83</v>
      </c>
      <c r="H165" t="s">
        <v>402</v>
      </c>
      <c r="I165" s="33" t="s">
        <v>409</v>
      </c>
      <c r="K165" s="26">
        <v>14200000</v>
      </c>
      <c r="L165" s="26">
        <v>14200000</v>
      </c>
      <c r="M165" t="s">
        <v>86</v>
      </c>
      <c r="N165" s="25" t="s">
        <v>110</v>
      </c>
      <c r="O165" s="25" t="s">
        <v>43</v>
      </c>
      <c r="P165" t="s">
        <v>404</v>
      </c>
    </row>
    <row r="166" spans="1:17" ht="30">
      <c r="A166" t="s">
        <v>136</v>
      </c>
      <c r="B166" s="29" t="s">
        <v>79</v>
      </c>
      <c r="C166" s="29" t="s">
        <v>401</v>
      </c>
      <c r="D166" s="29" t="s">
        <v>81</v>
      </c>
      <c r="E166" s="29" t="s">
        <v>79</v>
      </c>
      <c r="F166" t="s">
        <v>151</v>
      </c>
      <c r="G166" t="s">
        <v>83</v>
      </c>
      <c r="H166" t="s">
        <v>402</v>
      </c>
      <c r="I166" s="33" t="s">
        <v>411</v>
      </c>
      <c r="K166" s="26">
        <v>20000000</v>
      </c>
      <c r="L166" s="26">
        <v>20000000</v>
      </c>
      <c r="M166" t="s">
        <v>86</v>
      </c>
      <c r="N166" s="25" t="s">
        <v>96</v>
      </c>
      <c r="O166" s="25" t="s">
        <v>43</v>
      </c>
      <c r="P166" t="s">
        <v>404</v>
      </c>
    </row>
    <row r="167" spans="1:17" ht="45">
      <c r="A167" t="s">
        <v>136</v>
      </c>
      <c r="B167" s="29" t="s">
        <v>79</v>
      </c>
      <c r="C167" s="29" t="s">
        <v>401</v>
      </c>
      <c r="D167" s="29" t="s">
        <v>81</v>
      </c>
      <c r="E167" s="29" t="s">
        <v>79</v>
      </c>
      <c r="F167" t="s">
        <v>151</v>
      </c>
      <c r="G167" t="s">
        <v>59</v>
      </c>
      <c r="H167" t="s">
        <v>402</v>
      </c>
      <c r="I167" s="33" t="s">
        <v>893</v>
      </c>
      <c r="K167" s="26">
        <v>500000</v>
      </c>
      <c r="L167" s="26">
        <v>500000</v>
      </c>
      <c r="M167" t="s">
        <v>133</v>
      </c>
      <c r="N167" s="25" t="s">
        <v>96</v>
      </c>
      <c r="O167" s="25" t="s">
        <v>43</v>
      </c>
      <c r="P167" t="s">
        <v>404</v>
      </c>
      <c r="Q167" t="s">
        <v>173</v>
      </c>
    </row>
    <row r="168" spans="1:17" ht="30">
      <c r="A168" t="s">
        <v>136</v>
      </c>
      <c r="B168" s="29" t="s">
        <v>79</v>
      </c>
      <c r="C168" s="29" t="s">
        <v>401</v>
      </c>
      <c r="D168" s="29" t="s">
        <v>81</v>
      </c>
      <c r="E168" s="29" t="s">
        <v>79</v>
      </c>
      <c r="F168" t="s">
        <v>151</v>
      </c>
      <c r="G168" t="s">
        <v>83</v>
      </c>
      <c r="H168" t="s">
        <v>402</v>
      </c>
      <c r="I168" s="33" t="s">
        <v>413</v>
      </c>
      <c r="K168" s="26">
        <v>7000000</v>
      </c>
      <c r="L168" s="26">
        <v>7000000</v>
      </c>
      <c r="M168" t="s">
        <v>86</v>
      </c>
      <c r="N168" t="s">
        <v>87</v>
      </c>
      <c r="O168" s="25" t="s">
        <v>41</v>
      </c>
      <c r="P168" t="s">
        <v>404</v>
      </c>
    </row>
    <row r="169" spans="1:17" ht="45">
      <c r="A169" t="s">
        <v>136</v>
      </c>
      <c r="B169" s="29" t="s">
        <v>79</v>
      </c>
      <c r="C169" s="29" t="s">
        <v>401</v>
      </c>
      <c r="D169" s="29" t="s">
        <v>81</v>
      </c>
      <c r="E169" s="29" t="s">
        <v>79</v>
      </c>
      <c r="F169" t="s">
        <v>151</v>
      </c>
      <c r="G169" t="s">
        <v>59</v>
      </c>
      <c r="H169" t="s">
        <v>402</v>
      </c>
      <c r="I169" s="33" t="s">
        <v>414</v>
      </c>
      <c r="K169" s="26">
        <v>1000000</v>
      </c>
      <c r="L169" s="26">
        <v>1000000</v>
      </c>
      <c r="M169" t="s">
        <v>86</v>
      </c>
      <c r="N169" t="s">
        <v>90</v>
      </c>
      <c r="O169" s="25" t="s">
        <v>41</v>
      </c>
      <c r="P169" t="s">
        <v>404</v>
      </c>
    </row>
    <row r="170" spans="1:17" ht="30">
      <c r="A170" t="s">
        <v>136</v>
      </c>
      <c r="B170" s="29" t="s">
        <v>79</v>
      </c>
      <c r="C170" s="29" t="s">
        <v>401</v>
      </c>
      <c r="D170" s="29" t="s">
        <v>81</v>
      </c>
      <c r="E170" s="29" t="s">
        <v>79</v>
      </c>
      <c r="F170" t="s">
        <v>151</v>
      </c>
      <c r="G170" t="s">
        <v>59</v>
      </c>
      <c r="H170" t="s">
        <v>402</v>
      </c>
      <c r="I170" s="33" t="s">
        <v>415</v>
      </c>
      <c r="K170" s="26">
        <v>200000</v>
      </c>
      <c r="L170" s="26">
        <v>200000</v>
      </c>
      <c r="M170" t="s">
        <v>86</v>
      </c>
      <c r="N170" t="s">
        <v>90</v>
      </c>
      <c r="O170" s="25" t="s">
        <v>41</v>
      </c>
      <c r="P170" t="s">
        <v>404</v>
      </c>
    </row>
    <row r="171" spans="1:17" ht="45">
      <c r="A171" t="s">
        <v>136</v>
      </c>
      <c r="B171" s="29" t="s">
        <v>79</v>
      </c>
      <c r="C171" s="29" t="s">
        <v>401</v>
      </c>
      <c r="D171" s="29" t="s">
        <v>81</v>
      </c>
      <c r="E171" s="29" t="s">
        <v>79</v>
      </c>
      <c r="F171" t="s">
        <v>151</v>
      </c>
      <c r="G171" t="s">
        <v>59</v>
      </c>
      <c r="H171" t="s">
        <v>402</v>
      </c>
      <c r="I171" s="33" t="s">
        <v>416</v>
      </c>
      <c r="K171" s="26">
        <v>350000</v>
      </c>
      <c r="L171" s="26">
        <v>350000</v>
      </c>
      <c r="M171" t="s">
        <v>86</v>
      </c>
      <c r="N171" t="s">
        <v>90</v>
      </c>
      <c r="O171" s="25" t="s">
        <v>41</v>
      </c>
      <c r="P171" t="s">
        <v>404</v>
      </c>
    </row>
    <row r="172" spans="1:17" ht="30">
      <c r="A172" t="s">
        <v>136</v>
      </c>
      <c r="B172" s="29" t="s">
        <v>79</v>
      </c>
      <c r="C172" s="29" t="s">
        <v>401</v>
      </c>
      <c r="D172" s="29" t="s">
        <v>81</v>
      </c>
      <c r="E172" s="29" t="s">
        <v>79</v>
      </c>
      <c r="F172" t="s">
        <v>151</v>
      </c>
      <c r="G172" t="s">
        <v>60</v>
      </c>
      <c r="H172" t="s">
        <v>402</v>
      </c>
      <c r="I172" s="33" t="s">
        <v>417</v>
      </c>
      <c r="K172" s="26">
        <v>3500000</v>
      </c>
      <c r="L172" s="26">
        <v>3500000</v>
      </c>
      <c r="M172" t="s">
        <v>86</v>
      </c>
      <c r="N172" t="s">
        <v>90</v>
      </c>
      <c r="O172" s="25" t="s">
        <v>41</v>
      </c>
      <c r="P172" t="s">
        <v>404</v>
      </c>
      <c r="Q172" t="s">
        <v>418</v>
      </c>
    </row>
    <row r="173" spans="1:17" ht="30">
      <c r="A173" t="s">
        <v>136</v>
      </c>
      <c r="B173" s="29" t="s">
        <v>79</v>
      </c>
      <c r="C173" s="29" t="s">
        <v>401</v>
      </c>
      <c r="D173" s="29" t="s">
        <v>81</v>
      </c>
      <c r="E173" s="29" t="s">
        <v>79</v>
      </c>
      <c r="F173" t="s">
        <v>151</v>
      </c>
      <c r="G173" t="s">
        <v>99</v>
      </c>
      <c r="H173" t="s">
        <v>402</v>
      </c>
      <c r="I173" s="33" t="s">
        <v>419</v>
      </c>
      <c r="K173" s="26">
        <v>60000</v>
      </c>
      <c r="L173" s="26">
        <v>60000</v>
      </c>
      <c r="M173" t="s">
        <v>133</v>
      </c>
      <c r="N173" t="s">
        <v>90</v>
      </c>
      <c r="O173" s="25" t="s">
        <v>41</v>
      </c>
      <c r="P173" t="s">
        <v>404</v>
      </c>
      <c r="Q173" t="s">
        <v>173</v>
      </c>
    </row>
    <row r="174" spans="1:17" ht="30">
      <c r="A174" t="s">
        <v>136</v>
      </c>
      <c r="B174" s="29" t="s">
        <v>79</v>
      </c>
      <c r="C174" s="29" t="s">
        <v>401</v>
      </c>
      <c r="D174" s="29" t="s">
        <v>81</v>
      </c>
      <c r="E174" s="29" t="s">
        <v>79</v>
      </c>
      <c r="F174" t="s">
        <v>151</v>
      </c>
      <c r="G174" t="s">
        <v>99</v>
      </c>
      <c r="H174" t="s">
        <v>402</v>
      </c>
      <c r="I174" s="33" t="s">
        <v>420</v>
      </c>
      <c r="K174" s="26">
        <v>400000</v>
      </c>
      <c r="L174" s="26">
        <v>400000</v>
      </c>
      <c r="M174" t="s">
        <v>86</v>
      </c>
      <c r="N174" t="s">
        <v>421</v>
      </c>
      <c r="O174" s="25" t="s">
        <v>41</v>
      </c>
      <c r="P174" t="s">
        <v>404</v>
      </c>
    </row>
    <row r="175" spans="1:17" ht="30">
      <c r="A175" t="s">
        <v>136</v>
      </c>
      <c r="B175" s="29" t="s">
        <v>79</v>
      </c>
      <c r="C175" s="29" t="s">
        <v>401</v>
      </c>
      <c r="D175" s="29" t="s">
        <v>81</v>
      </c>
      <c r="E175" s="29" t="s">
        <v>79</v>
      </c>
      <c r="F175" t="s">
        <v>151</v>
      </c>
      <c r="G175" t="s">
        <v>99</v>
      </c>
      <c r="H175" t="s">
        <v>402</v>
      </c>
      <c r="I175" s="33" t="s">
        <v>422</v>
      </c>
      <c r="K175" s="26">
        <v>200000</v>
      </c>
      <c r="L175" s="26">
        <v>200000</v>
      </c>
      <c r="M175" t="s">
        <v>86</v>
      </c>
      <c r="N175" t="s">
        <v>421</v>
      </c>
      <c r="O175" s="25" t="s">
        <v>41</v>
      </c>
      <c r="P175" t="s">
        <v>404</v>
      </c>
    </row>
    <row r="176" spans="1:17" ht="45">
      <c r="A176" t="s">
        <v>136</v>
      </c>
      <c r="B176" s="29" t="s">
        <v>79</v>
      </c>
      <c r="C176" s="29" t="s">
        <v>401</v>
      </c>
      <c r="D176" s="29" t="s">
        <v>81</v>
      </c>
      <c r="E176" s="29" t="s">
        <v>79</v>
      </c>
      <c r="F176" t="s">
        <v>151</v>
      </c>
      <c r="G176" t="s">
        <v>99</v>
      </c>
      <c r="H176" t="s">
        <v>402</v>
      </c>
      <c r="I176" s="33" t="s">
        <v>423</v>
      </c>
      <c r="K176" s="26">
        <v>500000</v>
      </c>
      <c r="L176" s="26">
        <v>500000</v>
      </c>
      <c r="M176" t="s">
        <v>86</v>
      </c>
      <c r="N176" t="s">
        <v>421</v>
      </c>
      <c r="O176" s="25" t="s">
        <v>41</v>
      </c>
      <c r="P176" t="s">
        <v>404</v>
      </c>
    </row>
    <row r="177" spans="1:17" ht="45">
      <c r="A177" t="s">
        <v>136</v>
      </c>
      <c r="B177" s="29" t="s">
        <v>79</v>
      </c>
      <c r="C177" s="29" t="s">
        <v>401</v>
      </c>
      <c r="D177" s="29" t="s">
        <v>81</v>
      </c>
      <c r="E177" s="29" t="s">
        <v>79</v>
      </c>
      <c r="F177" t="s">
        <v>151</v>
      </c>
      <c r="G177" t="s">
        <v>99</v>
      </c>
      <c r="H177" t="s">
        <v>402</v>
      </c>
      <c r="I177" s="33" t="s">
        <v>424</v>
      </c>
      <c r="K177" s="26">
        <v>200000</v>
      </c>
      <c r="L177" s="26">
        <v>200000</v>
      </c>
      <c r="M177" t="s">
        <v>86</v>
      </c>
      <c r="N177" t="s">
        <v>425</v>
      </c>
      <c r="O177" s="25" t="s">
        <v>41</v>
      </c>
      <c r="P177" t="s">
        <v>404</v>
      </c>
    </row>
    <row r="178" spans="1:17" ht="60">
      <c r="A178" t="s">
        <v>136</v>
      </c>
      <c r="B178" s="29" t="s">
        <v>79</v>
      </c>
      <c r="C178" s="29" t="s">
        <v>401</v>
      </c>
      <c r="D178" s="29" t="s">
        <v>81</v>
      </c>
      <c r="E178" s="29" t="s">
        <v>79</v>
      </c>
      <c r="F178" t="s">
        <v>151</v>
      </c>
      <c r="G178" t="s">
        <v>99</v>
      </c>
      <c r="H178" t="s">
        <v>402</v>
      </c>
      <c r="I178" s="33" t="s">
        <v>426</v>
      </c>
      <c r="K178" s="26">
        <v>250000</v>
      </c>
      <c r="L178" s="26">
        <v>250000</v>
      </c>
      <c r="M178" t="s">
        <v>86</v>
      </c>
      <c r="N178" t="s">
        <v>421</v>
      </c>
      <c r="O178" s="25" t="s">
        <v>41</v>
      </c>
      <c r="P178" t="s">
        <v>404</v>
      </c>
    </row>
    <row r="179" spans="1:17" ht="30">
      <c r="A179" t="s">
        <v>136</v>
      </c>
      <c r="B179" s="29" t="s">
        <v>79</v>
      </c>
      <c r="C179" s="29" t="s">
        <v>401</v>
      </c>
      <c r="D179" s="29" t="s">
        <v>81</v>
      </c>
      <c r="E179" s="29" t="s">
        <v>79</v>
      </c>
      <c r="F179" t="s">
        <v>151</v>
      </c>
      <c r="G179" t="s">
        <v>99</v>
      </c>
      <c r="H179" t="s">
        <v>402</v>
      </c>
      <c r="I179" s="33" t="s">
        <v>427</v>
      </c>
      <c r="K179" s="26">
        <v>280000</v>
      </c>
      <c r="L179" s="26">
        <v>280000</v>
      </c>
      <c r="M179" t="s">
        <v>133</v>
      </c>
      <c r="N179" t="s">
        <v>87</v>
      </c>
      <c r="O179" s="25" t="s">
        <v>41</v>
      </c>
      <c r="P179" t="s">
        <v>404</v>
      </c>
      <c r="Q179" t="s">
        <v>173</v>
      </c>
    </row>
    <row r="180" spans="1:17" ht="30">
      <c r="A180" t="s">
        <v>136</v>
      </c>
      <c r="B180" s="29" t="s">
        <v>79</v>
      </c>
      <c r="C180" s="29" t="s">
        <v>401</v>
      </c>
      <c r="D180" s="29" t="s">
        <v>81</v>
      </c>
      <c r="E180" s="29" t="s">
        <v>79</v>
      </c>
      <c r="F180" t="s">
        <v>151</v>
      </c>
      <c r="G180" t="s">
        <v>99</v>
      </c>
      <c r="H180" t="s">
        <v>402</v>
      </c>
      <c r="I180" s="33" t="s">
        <v>428</v>
      </c>
      <c r="K180" s="26">
        <v>380000</v>
      </c>
      <c r="L180" s="26">
        <v>380000</v>
      </c>
      <c r="M180" t="s">
        <v>133</v>
      </c>
      <c r="N180" t="s">
        <v>90</v>
      </c>
      <c r="O180" s="25" t="s">
        <v>41</v>
      </c>
      <c r="P180" t="s">
        <v>404</v>
      </c>
      <c r="Q180" t="s">
        <v>173</v>
      </c>
    </row>
    <row r="181" spans="1:17" ht="30">
      <c r="A181" t="s">
        <v>174</v>
      </c>
      <c r="B181" s="29" t="s">
        <v>79</v>
      </c>
      <c r="C181" s="29" t="s">
        <v>175</v>
      </c>
      <c r="D181" s="29" t="s">
        <v>81</v>
      </c>
      <c r="E181" s="29" t="s">
        <v>79</v>
      </c>
      <c r="F181" t="s">
        <v>151</v>
      </c>
      <c r="G181" t="s">
        <v>99</v>
      </c>
      <c r="H181" t="s">
        <v>429</v>
      </c>
      <c r="I181" s="33" t="s">
        <v>188</v>
      </c>
      <c r="K181" s="26">
        <v>570000</v>
      </c>
      <c r="L181" s="26">
        <v>570000</v>
      </c>
      <c r="M181" t="s">
        <v>86</v>
      </c>
      <c r="N181" s="25" t="s">
        <v>79</v>
      </c>
      <c r="O181" s="25" t="s">
        <v>43</v>
      </c>
      <c r="P181" t="s">
        <v>430</v>
      </c>
      <c r="Q181" t="s">
        <v>431</v>
      </c>
    </row>
    <row r="182" spans="1:17">
      <c r="A182" t="s">
        <v>174</v>
      </c>
      <c r="B182" s="29" t="s">
        <v>79</v>
      </c>
      <c r="C182" s="29" t="s">
        <v>175</v>
      </c>
      <c r="D182" s="29" t="s">
        <v>81</v>
      </c>
      <c r="E182" s="29" t="s">
        <v>79</v>
      </c>
      <c r="F182" t="s">
        <v>151</v>
      </c>
      <c r="G182" t="s">
        <v>99</v>
      </c>
      <c r="H182" t="s">
        <v>429</v>
      </c>
      <c r="I182" s="33" t="s">
        <v>432</v>
      </c>
      <c r="K182" s="26">
        <v>24000</v>
      </c>
      <c r="L182" s="26">
        <v>24000</v>
      </c>
      <c r="M182" t="s">
        <v>86</v>
      </c>
      <c r="N182" t="s">
        <v>87</v>
      </c>
      <c r="O182" s="25" t="s">
        <v>43</v>
      </c>
      <c r="P182" t="s">
        <v>430</v>
      </c>
    </row>
    <row r="183" spans="1:17" ht="45">
      <c r="A183" t="s">
        <v>174</v>
      </c>
      <c r="B183" s="29" t="s">
        <v>79</v>
      </c>
      <c r="C183" s="29" t="s">
        <v>175</v>
      </c>
      <c r="D183" s="29" t="s">
        <v>81</v>
      </c>
      <c r="E183" s="29" t="s">
        <v>79</v>
      </c>
      <c r="F183" t="s">
        <v>151</v>
      </c>
      <c r="G183" t="s">
        <v>99</v>
      </c>
      <c r="H183" t="s">
        <v>429</v>
      </c>
      <c r="I183" s="33" t="s">
        <v>433</v>
      </c>
      <c r="K183" s="26">
        <v>510000</v>
      </c>
      <c r="L183" s="26">
        <v>510000</v>
      </c>
      <c r="M183" t="s">
        <v>86</v>
      </c>
      <c r="N183" t="s">
        <v>87</v>
      </c>
      <c r="O183" s="25" t="s">
        <v>41</v>
      </c>
      <c r="P183" t="s">
        <v>430</v>
      </c>
      <c r="Q183" t="s">
        <v>434</v>
      </c>
    </row>
    <row r="184" spans="1:17" ht="45">
      <c r="A184" t="s">
        <v>174</v>
      </c>
      <c r="B184" s="29" t="s">
        <v>79</v>
      </c>
      <c r="C184" s="29" t="s">
        <v>175</v>
      </c>
      <c r="D184" s="29" t="s">
        <v>81</v>
      </c>
      <c r="E184" s="29" t="s">
        <v>79</v>
      </c>
      <c r="F184" t="s">
        <v>151</v>
      </c>
      <c r="G184" t="s">
        <v>99</v>
      </c>
      <c r="H184" t="s">
        <v>429</v>
      </c>
      <c r="I184" s="33" t="s">
        <v>435</v>
      </c>
      <c r="K184" s="26">
        <v>400000</v>
      </c>
      <c r="L184" s="26">
        <v>400000</v>
      </c>
      <c r="M184" t="s">
        <v>86</v>
      </c>
      <c r="N184" s="25" t="s">
        <v>96</v>
      </c>
      <c r="O184" s="25" t="s">
        <v>43</v>
      </c>
      <c r="P184" t="s">
        <v>430</v>
      </c>
    </row>
    <row r="185" spans="1:17" ht="30">
      <c r="A185" t="s">
        <v>174</v>
      </c>
      <c r="B185" s="29" t="s">
        <v>79</v>
      </c>
      <c r="C185" s="29" t="s">
        <v>175</v>
      </c>
      <c r="D185" s="29" t="s">
        <v>81</v>
      </c>
      <c r="E185" s="29" t="s">
        <v>79</v>
      </c>
      <c r="F185" t="s">
        <v>151</v>
      </c>
      <c r="G185" t="s">
        <v>99</v>
      </c>
      <c r="H185" t="s">
        <v>429</v>
      </c>
      <c r="I185" s="33" t="s">
        <v>437</v>
      </c>
      <c r="K185" s="26">
        <v>120000</v>
      </c>
      <c r="L185" s="26">
        <v>120000</v>
      </c>
      <c r="M185" t="s">
        <v>86</v>
      </c>
      <c r="N185" s="25" t="s">
        <v>96</v>
      </c>
      <c r="O185" s="25" t="s">
        <v>43</v>
      </c>
      <c r="P185" t="s">
        <v>430</v>
      </c>
    </row>
    <row r="186" spans="1:17" ht="30">
      <c r="A186" t="s">
        <v>174</v>
      </c>
      <c r="B186" s="29" t="s">
        <v>79</v>
      </c>
      <c r="C186" s="29" t="s">
        <v>175</v>
      </c>
      <c r="D186" s="29" t="s">
        <v>81</v>
      </c>
      <c r="E186" s="29" t="s">
        <v>79</v>
      </c>
      <c r="F186" t="s">
        <v>151</v>
      </c>
      <c r="G186" t="s">
        <v>99</v>
      </c>
      <c r="H186" t="s">
        <v>429</v>
      </c>
      <c r="I186" s="33" t="s">
        <v>439</v>
      </c>
      <c r="K186" s="26">
        <v>120000</v>
      </c>
      <c r="L186" s="26">
        <v>120000</v>
      </c>
      <c r="M186" t="s">
        <v>86</v>
      </c>
      <c r="N186" s="25" t="s">
        <v>96</v>
      </c>
      <c r="O186" s="25" t="s">
        <v>43</v>
      </c>
      <c r="P186" t="s">
        <v>430</v>
      </c>
    </row>
    <row r="187" spans="1:17" ht="30">
      <c r="A187" t="s">
        <v>174</v>
      </c>
      <c r="B187" s="29" t="s">
        <v>79</v>
      </c>
      <c r="C187" s="29" t="s">
        <v>175</v>
      </c>
      <c r="D187" s="29" t="s">
        <v>81</v>
      </c>
      <c r="E187" s="29" t="s">
        <v>79</v>
      </c>
      <c r="F187" t="s">
        <v>151</v>
      </c>
      <c r="G187" t="s">
        <v>99</v>
      </c>
      <c r="H187" t="s">
        <v>429</v>
      </c>
      <c r="I187" s="33" t="s">
        <v>440</v>
      </c>
      <c r="K187" s="26">
        <v>120000</v>
      </c>
      <c r="L187" s="26">
        <v>120000</v>
      </c>
      <c r="M187" t="s">
        <v>86</v>
      </c>
      <c r="N187" s="25" t="s">
        <v>96</v>
      </c>
      <c r="O187" s="25" t="s">
        <v>43</v>
      </c>
      <c r="P187" t="s">
        <v>430</v>
      </c>
    </row>
    <row r="188" spans="1:17" ht="30">
      <c r="A188" t="s">
        <v>174</v>
      </c>
      <c r="B188" s="29" t="s">
        <v>79</v>
      </c>
      <c r="C188" s="29" t="s">
        <v>175</v>
      </c>
      <c r="D188" s="29" t="s">
        <v>81</v>
      </c>
      <c r="E188" s="29" t="s">
        <v>79</v>
      </c>
      <c r="F188" t="s">
        <v>151</v>
      </c>
      <c r="G188" t="s">
        <v>99</v>
      </c>
      <c r="H188" t="s">
        <v>429</v>
      </c>
      <c r="I188" s="33" t="s">
        <v>441</v>
      </c>
      <c r="K188" s="26">
        <v>120000</v>
      </c>
      <c r="L188" s="26">
        <v>120000</v>
      </c>
      <c r="M188" t="s">
        <v>86</v>
      </c>
      <c r="N188" s="25" t="s">
        <v>79</v>
      </c>
      <c r="O188" s="25" t="s">
        <v>43</v>
      </c>
      <c r="P188" t="s">
        <v>430</v>
      </c>
      <c r="Q188" t="s">
        <v>442</v>
      </c>
    </row>
    <row r="189" spans="1:17" ht="30">
      <c r="A189" t="s">
        <v>174</v>
      </c>
      <c r="B189" s="29" t="s">
        <v>79</v>
      </c>
      <c r="C189" s="29" t="s">
        <v>175</v>
      </c>
      <c r="D189" s="29" t="s">
        <v>81</v>
      </c>
      <c r="E189" s="29" t="s">
        <v>79</v>
      </c>
      <c r="F189" t="s">
        <v>151</v>
      </c>
      <c r="G189" t="s">
        <v>99</v>
      </c>
      <c r="H189" t="s">
        <v>429</v>
      </c>
      <c r="I189" s="33" t="s">
        <v>443</v>
      </c>
      <c r="K189" s="26">
        <v>140000</v>
      </c>
      <c r="L189" s="26">
        <v>140000</v>
      </c>
      <c r="M189" t="s">
        <v>86</v>
      </c>
      <c r="N189" s="25" t="s">
        <v>79</v>
      </c>
      <c r="O189" s="25" t="s">
        <v>43</v>
      </c>
      <c r="P189" t="s">
        <v>430</v>
      </c>
      <c r="Q189" t="s">
        <v>444</v>
      </c>
    </row>
    <row r="190" spans="1:17" ht="75">
      <c r="A190" t="s">
        <v>174</v>
      </c>
      <c r="B190" s="29" t="s">
        <v>79</v>
      </c>
      <c r="C190" s="29" t="s">
        <v>175</v>
      </c>
      <c r="D190" s="29" t="s">
        <v>81</v>
      </c>
      <c r="E190" s="29" t="s">
        <v>79</v>
      </c>
      <c r="F190" t="s">
        <v>151</v>
      </c>
      <c r="G190" t="s">
        <v>99</v>
      </c>
      <c r="H190" t="s">
        <v>429</v>
      </c>
      <c r="I190" s="33" t="s">
        <v>305</v>
      </c>
      <c r="K190" s="26">
        <v>7272410</v>
      </c>
      <c r="L190" s="26">
        <v>7272410</v>
      </c>
      <c r="M190" t="s">
        <v>86</v>
      </c>
      <c r="N190" s="25" t="s">
        <v>79</v>
      </c>
      <c r="O190" s="25" t="s">
        <v>43</v>
      </c>
      <c r="P190" t="s">
        <v>430</v>
      </c>
      <c r="Q190" t="s">
        <v>445</v>
      </c>
    </row>
    <row r="191" spans="1:17" ht="30">
      <c r="A191" t="s">
        <v>174</v>
      </c>
      <c r="B191" s="29" t="s">
        <v>79</v>
      </c>
      <c r="C191" s="29" t="s">
        <v>175</v>
      </c>
      <c r="D191" s="29" t="s">
        <v>81</v>
      </c>
      <c r="E191" s="29" t="s">
        <v>79</v>
      </c>
      <c r="F191" t="s">
        <v>151</v>
      </c>
      <c r="G191" t="s">
        <v>99</v>
      </c>
      <c r="H191" t="s">
        <v>429</v>
      </c>
      <c r="I191" s="33" t="s">
        <v>446</v>
      </c>
      <c r="K191" s="26">
        <v>200000</v>
      </c>
      <c r="L191" s="26">
        <v>200000</v>
      </c>
      <c r="M191" t="s">
        <v>86</v>
      </c>
      <c r="N191" s="25" t="s">
        <v>110</v>
      </c>
      <c r="O191" s="25" t="s">
        <v>43</v>
      </c>
      <c r="P191" t="s">
        <v>430</v>
      </c>
    </row>
    <row r="192" spans="1:17">
      <c r="A192" t="s">
        <v>174</v>
      </c>
      <c r="B192" s="29" t="s">
        <v>79</v>
      </c>
      <c r="C192" s="29" t="s">
        <v>175</v>
      </c>
      <c r="D192" s="29" t="s">
        <v>81</v>
      </c>
      <c r="E192" s="29" t="s">
        <v>79</v>
      </c>
      <c r="F192" t="s">
        <v>151</v>
      </c>
      <c r="G192" t="s">
        <v>99</v>
      </c>
      <c r="H192" t="s">
        <v>429</v>
      </c>
      <c r="I192" s="33" t="s">
        <v>185</v>
      </c>
      <c r="K192" s="26">
        <v>100000</v>
      </c>
      <c r="L192" s="26">
        <v>100000</v>
      </c>
      <c r="M192" t="s">
        <v>86</v>
      </c>
      <c r="N192" t="s">
        <v>87</v>
      </c>
      <c r="O192" s="25" t="s">
        <v>41</v>
      </c>
      <c r="P192" t="s">
        <v>430</v>
      </c>
      <c r="Q192" t="s">
        <v>448</v>
      </c>
    </row>
    <row r="193" spans="1:17" ht="30">
      <c r="A193" t="s">
        <v>174</v>
      </c>
      <c r="B193" s="29" t="s">
        <v>79</v>
      </c>
      <c r="C193" s="29" t="s">
        <v>175</v>
      </c>
      <c r="D193" s="29" t="s">
        <v>81</v>
      </c>
      <c r="E193" s="29" t="s">
        <v>79</v>
      </c>
      <c r="F193" t="s">
        <v>151</v>
      </c>
      <c r="G193" t="s">
        <v>99</v>
      </c>
      <c r="H193" t="s">
        <v>429</v>
      </c>
      <c r="I193" s="33" t="s">
        <v>449</v>
      </c>
      <c r="K193" s="26">
        <v>300000</v>
      </c>
      <c r="L193" s="26">
        <v>300000</v>
      </c>
      <c r="M193" t="s">
        <v>86</v>
      </c>
      <c r="N193" t="s">
        <v>87</v>
      </c>
      <c r="O193" s="25" t="s">
        <v>41</v>
      </c>
      <c r="P193" t="s">
        <v>430</v>
      </c>
    </row>
    <row r="194" spans="1:17" ht="30">
      <c r="A194" t="s">
        <v>174</v>
      </c>
      <c r="B194" s="29" t="s">
        <v>79</v>
      </c>
      <c r="C194" s="29" t="s">
        <v>175</v>
      </c>
      <c r="D194" s="29" t="s">
        <v>81</v>
      </c>
      <c r="E194" s="29" t="s">
        <v>79</v>
      </c>
      <c r="F194" t="s">
        <v>151</v>
      </c>
      <c r="G194" t="s">
        <v>99</v>
      </c>
      <c r="H194" t="s">
        <v>429</v>
      </c>
      <c r="I194" s="33" t="s">
        <v>450</v>
      </c>
      <c r="K194" s="26">
        <v>40500</v>
      </c>
      <c r="L194" s="26">
        <v>40500</v>
      </c>
      <c r="M194" t="s">
        <v>133</v>
      </c>
      <c r="N194" t="s">
        <v>87</v>
      </c>
      <c r="O194" s="25" t="s">
        <v>41</v>
      </c>
      <c r="P194" t="s">
        <v>430</v>
      </c>
      <c r="Q194" t="s">
        <v>310</v>
      </c>
    </row>
    <row r="195" spans="1:17" ht="30">
      <c r="A195" t="s">
        <v>78</v>
      </c>
      <c r="B195" s="29" t="s">
        <v>79</v>
      </c>
      <c r="C195" s="29" t="s">
        <v>162</v>
      </c>
      <c r="D195" s="29" t="s">
        <v>81</v>
      </c>
      <c r="E195" s="29" t="s">
        <v>79</v>
      </c>
      <c r="F195" t="s">
        <v>151</v>
      </c>
      <c r="G195" t="s">
        <v>99</v>
      </c>
      <c r="H195" t="s">
        <v>451</v>
      </c>
      <c r="I195" s="33" t="s">
        <v>452</v>
      </c>
      <c r="K195" s="26">
        <v>80000</v>
      </c>
      <c r="L195" s="26">
        <v>80000</v>
      </c>
      <c r="M195" t="s">
        <v>86</v>
      </c>
      <c r="N195" t="s">
        <v>87</v>
      </c>
      <c r="O195" s="25" t="s">
        <v>43</v>
      </c>
      <c r="P195" t="s">
        <v>453</v>
      </c>
    </row>
    <row r="196" spans="1:17" ht="150">
      <c r="A196" t="s">
        <v>78</v>
      </c>
      <c r="B196" s="29" t="s">
        <v>79</v>
      </c>
      <c r="C196" s="29" t="s">
        <v>162</v>
      </c>
      <c r="D196" s="29" t="s">
        <v>81</v>
      </c>
      <c r="E196" s="29" t="s">
        <v>79</v>
      </c>
      <c r="F196" t="s">
        <v>151</v>
      </c>
      <c r="G196" t="s">
        <v>83</v>
      </c>
      <c r="H196" t="s">
        <v>451</v>
      </c>
      <c r="I196" s="33" t="s">
        <v>454</v>
      </c>
      <c r="K196" s="26">
        <v>32300000</v>
      </c>
      <c r="L196" s="26">
        <v>32300000</v>
      </c>
      <c r="M196" t="s">
        <v>86</v>
      </c>
      <c r="N196" t="s">
        <v>87</v>
      </c>
      <c r="O196" s="25" t="s">
        <v>43</v>
      </c>
      <c r="P196" t="s">
        <v>453</v>
      </c>
      <c r="Q196" t="s">
        <v>455</v>
      </c>
    </row>
    <row r="197" spans="1:17" ht="75">
      <c r="A197" t="s">
        <v>78</v>
      </c>
      <c r="B197" s="29" t="s">
        <v>79</v>
      </c>
      <c r="C197" s="29" t="s">
        <v>162</v>
      </c>
      <c r="D197" s="29" t="s">
        <v>81</v>
      </c>
      <c r="E197" s="29" t="s">
        <v>79</v>
      </c>
      <c r="F197" t="s">
        <v>151</v>
      </c>
      <c r="G197" t="s">
        <v>99</v>
      </c>
      <c r="H197" t="s">
        <v>451</v>
      </c>
      <c r="I197" s="33" t="s">
        <v>456</v>
      </c>
      <c r="K197" s="26">
        <v>100000</v>
      </c>
      <c r="L197" s="26">
        <v>100000</v>
      </c>
      <c r="M197" t="s">
        <v>86</v>
      </c>
      <c r="N197" s="25" t="s">
        <v>96</v>
      </c>
      <c r="O197" s="25" t="s">
        <v>43</v>
      </c>
      <c r="P197" t="s">
        <v>453</v>
      </c>
    </row>
    <row r="198" spans="1:17" ht="30">
      <c r="A198" t="s">
        <v>78</v>
      </c>
      <c r="B198" s="29" t="s">
        <v>79</v>
      </c>
      <c r="C198" s="29" t="s">
        <v>162</v>
      </c>
      <c r="D198" s="29" t="s">
        <v>81</v>
      </c>
      <c r="E198" s="29" t="s">
        <v>79</v>
      </c>
      <c r="F198" t="s">
        <v>151</v>
      </c>
      <c r="G198" t="s">
        <v>99</v>
      </c>
      <c r="H198" t="s">
        <v>451</v>
      </c>
      <c r="I198" s="33" t="s">
        <v>458</v>
      </c>
      <c r="K198" s="26">
        <v>340000</v>
      </c>
      <c r="L198" s="26">
        <v>340000</v>
      </c>
      <c r="M198" t="s">
        <v>86</v>
      </c>
      <c r="N198" s="25" t="s">
        <v>96</v>
      </c>
      <c r="O198" s="25" t="s">
        <v>43</v>
      </c>
      <c r="P198" t="s">
        <v>453</v>
      </c>
    </row>
    <row r="199" spans="1:17" ht="45">
      <c r="A199" t="s">
        <v>78</v>
      </c>
      <c r="B199" s="29" t="s">
        <v>79</v>
      </c>
      <c r="C199" s="29" t="s">
        <v>162</v>
      </c>
      <c r="D199" s="29" t="s">
        <v>81</v>
      </c>
      <c r="E199" s="29" t="s">
        <v>79</v>
      </c>
      <c r="F199" t="s">
        <v>151</v>
      </c>
      <c r="G199" t="s">
        <v>99</v>
      </c>
      <c r="H199" t="s">
        <v>451</v>
      </c>
      <c r="I199" s="33" t="s">
        <v>460</v>
      </c>
      <c r="K199" s="26">
        <v>60000</v>
      </c>
      <c r="L199" s="26">
        <v>60000</v>
      </c>
      <c r="M199" t="s">
        <v>86</v>
      </c>
      <c r="N199" t="s">
        <v>87</v>
      </c>
      <c r="O199" s="25" t="s">
        <v>43</v>
      </c>
      <c r="P199" t="s">
        <v>453</v>
      </c>
    </row>
    <row r="200" spans="1:17" ht="90">
      <c r="A200" t="s">
        <v>78</v>
      </c>
      <c r="B200" s="29" t="s">
        <v>79</v>
      </c>
      <c r="C200" s="29" t="s">
        <v>162</v>
      </c>
      <c r="D200" s="29" t="s">
        <v>81</v>
      </c>
      <c r="E200" s="29" t="s">
        <v>79</v>
      </c>
      <c r="F200" t="s">
        <v>151</v>
      </c>
      <c r="G200" t="s">
        <v>99</v>
      </c>
      <c r="H200" t="s">
        <v>451</v>
      </c>
      <c r="I200" s="33" t="s">
        <v>461</v>
      </c>
      <c r="K200" s="26">
        <v>2800000</v>
      </c>
      <c r="L200" s="26">
        <v>2800000</v>
      </c>
      <c r="M200" t="s">
        <v>86</v>
      </c>
      <c r="N200" t="s">
        <v>87</v>
      </c>
      <c r="O200" s="25" t="s">
        <v>43</v>
      </c>
      <c r="P200" t="s">
        <v>453</v>
      </c>
      <c r="Q200" t="s">
        <v>462</v>
      </c>
    </row>
    <row r="201" spans="1:17" ht="45">
      <c r="A201" t="s">
        <v>78</v>
      </c>
      <c r="B201" s="29" t="s">
        <v>79</v>
      </c>
      <c r="C201" s="29" t="s">
        <v>162</v>
      </c>
      <c r="D201" s="29" t="s">
        <v>81</v>
      </c>
      <c r="E201" s="29" t="s">
        <v>79</v>
      </c>
      <c r="F201" t="s">
        <v>151</v>
      </c>
      <c r="G201" t="s">
        <v>99</v>
      </c>
      <c r="H201" t="s">
        <v>451</v>
      </c>
      <c r="I201" s="33" t="s">
        <v>463</v>
      </c>
      <c r="K201" s="26">
        <v>60000</v>
      </c>
      <c r="L201" s="26">
        <v>60000</v>
      </c>
      <c r="M201" t="s">
        <v>86</v>
      </c>
      <c r="N201" t="s">
        <v>87</v>
      </c>
      <c r="O201" s="25" t="s">
        <v>43</v>
      </c>
      <c r="P201" t="s">
        <v>453</v>
      </c>
    </row>
    <row r="202" spans="1:17">
      <c r="A202" t="s">
        <v>78</v>
      </c>
      <c r="B202" s="29" t="s">
        <v>79</v>
      </c>
      <c r="C202" s="29" t="s">
        <v>162</v>
      </c>
      <c r="D202" s="29" t="s">
        <v>81</v>
      </c>
      <c r="E202" s="29" t="s">
        <v>79</v>
      </c>
      <c r="F202" t="s">
        <v>151</v>
      </c>
      <c r="G202" t="s">
        <v>99</v>
      </c>
      <c r="H202" t="s">
        <v>451</v>
      </c>
      <c r="I202" s="33" t="s">
        <v>464</v>
      </c>
      <c r="K202" s="26">
        <v>60000</v>
      </c>
      <c r="L202" s="26">
        <v>60000</v>
      </c>
      <c r="M202" t="s">
        <v>86</v>
      </c>
      <c r="N202" t="s">
        <v>87</v>
      </c>
      <c r="O202" s="25" t="s">
        <v>41</v>
      </c>
      <c r="P202" t="s">
        <v>453</v>
      </c>
    </row>
    <row r="203" spans="1:17">
      <c r="A203" t="s">
        <v>78</v>
      </c>
      <c r="B203" s="29" t="s">
        <v>79</v>
      </c>
      <c r="C203" s="29" t="s">
        <v>162</v>
      </c>
      <c r="D203" s="29" t="s">
        <v>81</v>
      </c>
      <c r="E203" s="29" t="s">
        <v>79</v>
      </c>
      <c r="F203" t="s">
        <v>151</v>
      </c>
      <c r="G203" t="s">
        <v>99</v>
      </c>
      <c r="H203" t="s">
        <v>451</v>
      </c>
      <c r="I203" s="33" t="s">
        <v>372</v>
      </c>
      <c r="K203" s="26">
        <v>100000</v>
      </c>
      <c r="L203" s="26">
        <v>100000</v>
      </c>
      <c r="M203" t="s">
        <v>86</v>
      </c>
      <c r="N203" t="s">
        <v>87</v>
      </c>
      <c r="O203" s="25" t="s">
        <v>41</v>
      </c>
      <c r="P203" t="s">
        <v>453</v>
      </c>
    </row>
    <row r="204" spans="1:17" ht="30">
      <c r="A204" t="s">
        <v>78</v>
      </c>
      <c r="B204" s="29" t="s">
        <v>79</v>
      </c>
      <c r="C204" s="29" t="s">
        <v>162</v>
      </c>
      <c r="D204" s="29" t="s">
        <v>81</v>
      </c>
      <c r="E204" s="29" t="s">
        <v>79</v>
      </c>
      <c r="F204" t="s">
        <v>151</v>
      </c>
      <c r="G204" t="s">
        <v>99</v>
      </c>
      <c r="H204" t="s">
        <v>451</v>
      </c>
      <c r="I204" s="33" t="s">
        <v>465</v>
      </c>
      <c r="K204" s="26">
        <v>100000</v>
      </c>
      <c r="L204" s="26">
        <v>100000</v>
      </c>
      <c r="M204" t="s">
        <v>86</v>
      </c>
      <c r="N204" t="s">
        <v>87</v>
      </c>
      <c r="O204" s="25" t="s">
        <v>41</v>
      </c>
      <c r="P204" t="s">
        <v>453</v>
      </c>
    </row>
    <row r="205" spans="1:17" ht="30">
      <c r="A205" t="s">
        <v>466</v>
      </c>
      <c r="B205" s="29" t="s">
        <v>79</v>
      </c>
      <c r="C205" s="29" t="s">
        <v>467</v>
      </c>
      <c r="D205" s="29" t="s">
        <v>81</v>
      </c>
      <c r="E205" s="29" t="s">
        <v>79</v>
      </c>
      <c r="F205" t="s">
        <v>151</v>
      </c>
      <c r="G205" t="s">
        <v>99</v>
      </c>
      <c r="H205" t="s">
        <v>468</v>
      </c>
      <c r="I205" s="33" t="s">
        <v>469</v>
      </c>
      <c r="K205" s="26">
        <v>201400</v>
      </c>
      <c r="L205" s="26">
        <v>201400</v>
      </c>
      <c r="M205" t="s">
        <v>86</v>
      </c>
      <c r="N205" t="s">
        <v>87</v>
      </c>
      <c r="O205" s="25" t="s">
        <v>43</v>
      </c>
      <c r="P205" t="s">
        <v>470</v>
      </c>
    </row>
    <row r="206" spans="1:17">
      <c r="A206" t="s">
        <v>466</v>
      </c>
      <c r="B206" s="29" t="s">
        <v>79</v>
      </c>
      <c r="C206" s="29" t="s">
        <v>467</v>
      </c>
      <c r="D206" s="29" t="s">
        <v>81</v>
      </c>
      <c r="E206" s="29" t="s">
        <v>79</v>
      </c>
      <c r="F206" t="s">
        <v>151</v>
      </c>
      <c r="G206" t="s">
        <v>99</v>
      </c>
      <c r="H206" t="s">
        <v>468</v>
      </c>
      <c r="I206" s="33" t="s">
        <v>145</v>
      </c>
      <c r="K206" s="26">
        <v>795000</v>
      </c>
      <c r="L206" s="26">
        <v>795000</v>
      </c>
      <c r="M206" t="s">
        <v>86</v>
      </c>
      <c r="N206" t="s">
        <v>87</v>
      </c>
      <c r="O206" s="25" t="s">
        <v>43</v>
      </c>
      <c r="P206" t="s">
        <v>470</v>
      </c>
    </row>
    <row r="207" spans="1:17">
      <c r="A207" t="s">
        <v>466</v>
      </c>
      <c r="B207" s="29" t="s">
        <v>79</v>
      </c>
      <c r="C207" s="29" t="s">
        <v>471</v>
      </c>
      <c r="D207" s="29" t="s">
        <v>81</v>
      </c>
      <c r="E207" s="29" t="s">
        <v>79</v>
      </c>
      <c r="F207" t="s">
        <v>151</v>
      </c>
      <c r="G207" t="s">
        <v>99</v>
      </c>
      <c r="H207" t="s">
        <v>468</v>
      </c>
      <c r="I207" s="33" t="s">
        <v>472</v>
      </c>
      <c r="K207" s="26">
        <v>500000</v>
      </c>
      <c r="L207" s="26">
        <v>500000</v>
      </c>
      <c r="M207" t="s">
        <v>86</v>
      </c>
      <c r="N207" s="25" t="s">
        <v>96</v>
      </c>
      <c r="O207" s="25" t="s">
        <v>43</v>
      </c>
      <c r="P207" t="s">
        <v>470</v>
      </c>
    </row>
    <row r="208" spans="1:17" ht="30">
      <c r="A208" t="s">
        <v>466</v>
      </c>
      <c r="B208" s="29" t="s">
        <v>79</v>
      </c>
      <c r="C208" s="29" t="s">
        <v>471</v>
      </c>
      <c r="D208" s="29" t="s">
        <v>81</v>
      </c>
      <c r="E208" s="29" t="s">
        <v>79</v>
      </c>
      <c r="F208" t="s">
        <v>151</v>
      </c>
      <c r="G208" t="s">
        <v>99</v>
      </c>
      <c r="H208" t="s">
        <v>468</v>
      </c>
      <c r="I208" s="33" t="s">
        <v>474</v>
      </c>
      <c r="K208" s="26">
        <v>92400</v>
      </c>
      <c r="L208" s="26">
        <v>92400</v>
      </c>
      <c r="M208" t="s">
        <v>86</v>
      </c>
      <c r="N208" s="25" t="s">
        <v>96</v>
      </c>
      <c r="O208" s="25" t="s">
        <v>43</v>
      </c>
      <c r="P208" t="s">
        <v>470</v>
      </c>
    </row>
    <row r="209" spans="1:16" ht="45">
      <c r="A209" t="s">
        <v>466</v>
      </c>
      <c r="B209" s="29" t="s">
        <v>79</v>
      </c>
      <c r="C209" s="29" t="s">
        <v>471</v>
      </c>
      <c r="D209" s="29" t="s">
        <v>81</v>
      </c>
      <c r="E209" s="29" t="s">
        <v>79</v>
      </c>
      <c r="F209" t="s">
        <v>151</v>
      </c>
      <c r="G209" t="s">
        <v>99</v>
      </c>
      <c r="H209" t="s">
        <v>468</v>
      </c>
      <c r="I209" s="33" t="s">
        <v>476</v>
      </c>
      <c r="K209" s="26">
        <v>400000</v>
      </c>
      <c r="L209" s="26">
        <v>400000</v>
      </c>
      <c r="M209" t="s">
        <v>86</v>
      </c>
      <c r="N209" s="25" t="s">
        <v>110</v>
      </c>
      <c r="O209" s="25" t="s">
        <v>43</v>
      </c>
      <c r="P209" t="s">
        <v>470</v>
      </c>
    </row>
    <row r="210" spans="1:16">
      <c r="A210" t="s">
        <v>466</v>
      </c>
      <c r="B210" s="29" t="s">
        <v>79</v>
      </c>
      <c r="C210" s="29" t="s">
        <v>471</v>
      </c>
      <c r="D210" s="29" t="s">
        <v>81</v>
      </c>
      <c r="E210" s="29" t="s">
        <v>79</v>
      </c>
      <c r="F210" t="s">
        <v>151</v>
      </c>
      <c r="G210" t="s">
        <v>99</v>
      </c>
      <c r="H210" t="s">
        <v>468</v>
      </c>
      <c r="I210" s="33" t="s">
        <v>145</v>
      </c>
      <c r="K210" s="26">
        <v>1250000</v>
      </c>
      <c r="L210" s="26">
        <v>1250000</v>
      </c>
      <c r="M210" t="s">
        <v>86</v>
      </c>
      <c r="N210" s="25" t="s">
        <v>96</v>
      </c>
      <c r="O210" s="25" t="s">
        <v>43</v>
      </c>
      <c r="P210" t="s">
        <v>470</v>
      </c>
    </row>
    <row r="211" spans="1:16" ht="45">
      <c r="A211" t="s">
        <v>466</v>
      </c>
      <c r="B211" s="29" t="s">
        <v>79</v>
      </c>
      <c r="C211" s="29" t="s">
        <v>471</v>
      </c>
      <c r="D211" s="29" t="s">
        <v>81</v>
      </c>
      <c r="E211" s="29" t="s">
        <v>79</v>
      </c>
      <c r="F211" t="s">
        <v>151</v>
      </c>
      <c r="G211" t="s">
        <v>99</v>
      </c>
      <c r="H211" t="s">
        <v>468</v>
      </c>
      <c r="I211" s="33" t="s">
        <v>478</v>
      </c>
      <c r="K211" s="26">
        <v>200000</v>
      </c>
      <c r="L211" s="26">
        <v>200000</v>
      </c>
      <c r="M211" t="s">
        <v>86</v>
      </c>
      <c r="N211" t="s">
        <v>87</v>
      </c>
      <c r="O211" s="25" t="s">
        <v>43</v>
      </c>
      <c r="P211" t="s">
        <v>470</v>
      </c>
    </row>
    <row r="212" spans="1:16" ht="30">
      <c r="A212" t="s">
        <v>466</v>
      </c>
      <c r="B212" s="29" t="s">
        <v>79</v>
      </c>
      <c r="C212" s="29" t="s">
        <v>471</v>
      </c>
      <c r="D212" s="29" t="s">
        <v>81</v>
      </c>
      <c r="E212" s="29" t="s">
        <v>79</v>
      </c>
      <c r="F212" t="s">
        <v>151</v>
      </c>
      <c r="G212" t="s">
        <v>99</v>
      </c>
      <c r="H212" t="s">
        <v>468</v>
      </c>
      <c r="I212" s="33" t="s">
        <v>894</v>
      </c>
      <c r="K212" s="26">
        <v>400000</v>
      </c>
      <c r="L212" s="26">
        <v>400000</v>
      </c>
      <c r="M212" t="s">
        <v>86</v>
      </c>
      <c r="N212" s="25" t="s">
        <v>96</v>
      </c>
      <c r="O212" s="25" t="s">
        <v>45</v>
      </c>
      <c r="P212" t="s">
        <v>470</v>
      </c>
    </row>
    <row r="213" spans="1:16">
      <c r="A213" t="s">
        <v>466</v>
      </c>
      <c r="B213" s="29" t="s">
        <v>79</v>
      </c>
      <c r="C213" s="29" t="s">
        <v>471</v>
      </c>
      <c r="D213" s="29" t="s">
        <v>81</v>
      </c>
      <c r="E213" s="29" t="s">
        <v>79</v>
      </c>
      <c r="F213" t="s">
        <v>151</v>
      </c>
      <c r="G213" t="s">
        <v>99</v>
      </c>
      <c r="H213" t="s">
        <v>468</v>
      </c>
      <c r="I213" t="s">
        <v>895</v>
      </c>
      <c r="K213" s="26">
        <v>325000</v>
      </c>
      <c r="L213" s="26">
        <v>325000</v>
      </c>
      <c r="M213" t="s">
        <v>86</v>
      </c>
      <c r="N213" s="25" t="s">
        <v>96</v>
      </c>
      <c r="O213" s="25" t="s">
        <v>45</v>
      </c>
      <c r="P213" t="s">
        <v>470</v>
      </c>
    </row>
    <row r="214" spans="1:16">
      <c r="A214" t="s">
        <v>466</v>
      </c>
      <c r="B214" s="29" t="s">
        <v>79</v>
      </c>
      <c r="C214" s="29" t="s">
        <v>471</v>
      </c>
      <c r="D214" s="29" t="s">
        <v>81</v>
      </c>
      <c r="E214" s="29" t="s">
        <v>79</v>
      </c>
      <c r="F214" t="s">
        <v>151</v>
      </c>
      <c r="G214" t="s">
        <v>99</v>
      </c>
      <c r="H214" t="s">
        <v>468</v>
      </c>
      <c r="I214" t="s">
        <v>372</v>
      </c>
      <c r="K214" s="26">
        <v>400000</v>
      </c>
      <c r="L214" s="26">
        <v>400000</v>
      </c>
      <c r="M214" t="s">
        <v>86</v>
      </c>
      <c r="N214" s="25" t="s">
        <v>96</v>
      </c>
      <c r="O214" s="25" t="s">
        <v>45</v>
      </c>
      <c r="P214" t="s">
        <v>470</v>
      </c>
    </row>
    <row r="215" spans="1:16" ht="90">
      <c r="A215" t="s">
        <v>466</v>
      </c>
      <c r="B215" s="29" t="s">
        <v>79</v>
      </c>
      <c r="C215" s="29" t="s">
        <v>467</v>
      </c>
      <c r="D215" s="29" t="s">
        <v>81</v>
      </c>
      <c r="E215" s="29" t="s">
        <v>79</v>
      </c>
      <c r="F215" t="s">
        <v>151</v>
      </c>
      <c r="G215" t="s">
        <v>99</v>
      </c>
      <c r="H215" t="s">
        <v>468</v>
      </c>
      <c r="I215" s="33" t="s">
        <v>479</v>
      </c>
      <c r="K215" s="26">
        <v>2500000</v>
      </c>
      <c r="L215" s="26">
        <v>2500000</v>
      </c>
      <c r="M215" t="s">
        <v>86</v>
      </c>
      <c r="N215" t="s">
        <v>90</v>
      </c>
      <c r="O215" s="25" t="s">
        <v>41</v>
      </c>
      <c r="P215" t="s">
        <v>470</v>
      </c>
    </row>
    <row r="216" spans="1:16" ht="90">
      <c r="A216" t="s">
        <v>466</v>
      </c>
      <c r="B216" s="29" t="s">
        <v>79</v>
      </c>
      <c r="C216" s="29" t="s">
        <v>471</v>
      </c>
      <c r="D216" s="29" t="s">
        <v>81</v>
      </c>
      <c r="E216" s="29" t="s">
        <v>79</v>
      </c>
      <c r="F216" t="s">
        <v>151</v>
      </c>
      <c r="G216" t="s">
        <v>99</v>
      </c>
      <c r="H216" t="s">
        <v>468</v>
      </c>
      <c r="I216" s="33" t="s">
        <v>480</v>
      </c>
      <c r="K216" s="26">
        <v>300000</v>
      </c>
      <c r="L216" s="26">
        <v>300000</v>
      </c>
      <c r="M216" t="s">
        <v>86</v>
      </c>
      <c r="N216" t="s">
        <v>87</v>
      </c>
      <c r="O216" s="25" t="s">
        <v>41</v>
      </c>
      <c r="P216" t="s">
        <v>470</v>
      </c>
    </row>
    <row r="217" spans="1:16">
      <c r="A217" t="s">
        <v>466</v>
      </c>
      <c r="B217" s="29" t="s">
        <v>79</v>
      </c>
      <c r="C217" s="29" t="s">
        <v>467</v>
      </c>
      <c r="D217" s="29" t="s">
        <v>81</v>
      </c>
      <c r="E217" s="29" t="s">
        <v>79</v>
      </c>
      <c r="F217" t="s">
        <v>151</v>
      </c>
      <c r="G217" t="s">
        <v>83</v>
      </c>
      <c r="H217" t="s">
        <v>468</v>
      </c>
      <c r="I217" t="s">
        <v>481</v>
      </c>
      <c r="K217" s="26">
        <v>540000</v>
      </c>
      <c r="L217" s="26">
        <v>540000</v>
      </c>
      <c r="M217" t="s">
        <v>86</v>
      </c>
      <c r="N217" s="25" t="s">
        <v>421</v>
      </c>
      <c r="O217" s="25" t="s">
        <v>41</v>
      </c>
      <c r="P217" t="s">
        <v>470</v>
      </c>
    </row>
    <row r="218" spans="1:16">
      <c r="A218" t="s">
        <v>466</v>
      </c>
      <c r="B218" s="29" t="s">
        <v>79</v>
      </c>
      <c r="C218" s="29" t="s">
        <v>467</v>
      </c>
      <c r="D218" s="29" t="s">
        <v>81</v>
      </c>
      <c r="E218" s="29" t="s">
        <v>79</v>
      </c>
      <c r="F218" t="s">
        <v>151</v>
      </c>
      <c r="G218" t="s">
        <v>59</v>
      </c>
      <c r="H218" t="s">
        <v>468</v>
      </c>
      <c r="I218" t="s">
        <v>482</v>
      </c>
      <c r="K218" s="26">
        <v>652500</v>
      </c>
      <c r="L218" s="26">
        <v>652500</v>
      </c>
      <c r="M218" t="s">
        <v>86</v>
      </c>
      <c r="N218" s="25" t="s">
        <v>421</v>
      </c>
      <c r="O218" s="25" t="s">
        <v>41</v>
      </c>
      <c r="P218" t="s">
        <v>470</v>
      </c>
    </row>
    <row r="219" spans="1:16">
      <c r="A219" t="s">
        <v>466</v>
      </c>
      <c r="B219" s="29" t="s">
        <v>79</v>
      </c>
      <c r="C219" s="29" t="s">
        <v>467</v>
      </c>
      <c r="D219" s="29" t="s">
        <v>81</v>
      </c>
      <c r="E219" s="29" t="s">
        <v>79</v>
      </c>
      <c r="F219" t="s">
        <v>151</v>
      </c>
      <c r="G219" t="s">
        <v>59</v>
      </c>
      <c r="H219" t="s">
        <v>468</v>
      </c>
      <c r="I219" t="s">
        <v>483</v>
      </c>
      <c r="K219" s="26">
        <v>450000</v>
      </c>
      <c r="L219" s="26">
        <v>450000</v>
      </c>
      <c r="M219" t="s">
        <v>86</v>
      </c>
      <c r="N219" t="s">
        <v>484</v>
      </c>
      <c r="O219" s="25" t="s">
        <v>41</v>
      </c>
      <c r="P219" t="s">
        <v>470</v>
      </c>
    </row>
    <row r="220" spans="1:16">
      <c r="A220" t="s">
        <v>466</v>
      </c>
      <c r="B220" s="29" t="s">
        <v>79</v>
      </c>
      <c r="C220" s="29" t="s">
        <v>467</v>
      </c>
      <c r="D220" s="29" t="s">
        <v>81</v>
      </c>
      <c r="E220" s="29" t="s">
        <v>79</v>
      </c>
      <c r="F220" t="s">
        <v>151</v>
      </c>
      <c r="G220" t="s">
        <v>83</v>
      </c>
      <c r="H220" t="s">
        <v>468</v>
      </c>
      <c r="I220" t="s">
        <v>485</v>
      </c>
      <c r="K220" s="26">
        <v>112500</v>
      </c>
      <c r="L220" s="26">
        <v>112500</v>
      </c>
      <c r="M220" t="s">
        <v>86</v>
      </c>
      <c r="N220" t="s">
        <v>484</v>
      </c>
      <c r="O220" s="25" t="s">
        <v>41</v>
      </c>
      <c r="P220" t="s">
        <v>470</v>
      </c>
    </row>
    <row r="221" spans="1:16">
      <c r="A221" t="s">
        <v>466</v>
      </c>
      <c r="B221" s="29" t="s">
        <v>79</v>
      </c>
      <c r="C221" s="29" t="s">
        <v>467</v>
      </c>
      <c r="D221" s="29" t="s">
        <v>81</v>
      </c>
      <c r="E221" s="29" t="s">
        <v>79</v>
      </c>
      <c r="F221" t="s">
        <v>151</v>
      </c>
      <c r="G221" t="s">
        <v>99</v>
      </c>
      <c r="H221" t="s">
        <v>468</v>
      </c>
      <c r="I221" t="s">
        <v>486</v>
      </c>
      <c r="K221" s="26">
        <v>306000</v>
      </c>
      <c r="L221" s="26">
        <v>306000</v>
      </c>
      <c r="M221" t="s">
        <v>86</v>
      </c>
      <c r="N221" t="s">
        <v>87</v>
      </c>
      <c r="O221" s="25" t="s">
        <v>41</v>
      </c>
      <c r="P221" t="s">
        <v>470</v>
      </c>
    </row>
    <row r="222" spans="1:16" ht="60">
      <c r="A222" t="s">
        <v>466</v>
      </c>
      <c r="B222" s="29" t="s">
        <v>79</v>
      </c>
      <c r="C222" s="29" t="s">
        <v>467</v>
      </c>
      <c r="D222" s="29" t="s">
        <v>81</v>
      </c>
      <c r="E222" s="29" t="s">
        <v>79</v>
      </c>
      <c r="F222" t="s">
        <v>151</v>
      </c>
      <c r="G222" t="s">
        <v>83</v>
      </c>
      <c r="H222" t="s">
        <v>468</v>
      </c>
      <c r="I222" s="33" t="s">
        <v>487</v>
      </c>
      <c r="K222" s="26">
        <v>2649848</v>
      </c>
      <c r="L222" s="26">
        <v>2649848</v>
      </c>
      <c r="M222" t="s">
        <v>86</v>
      </c>
      <c r="N222" t="s">
        <v>484</v>
      </c>
      <c r="O222" s="25" t="s">
        <v>41</v>
      </c>
      <c r="P222" t="s">
        <v>470</v>
      </c>
    </row>
    <row r="223" spans="1:16">
      <c r="A223" t="s">
        <v>466</v>
      </c>
      <c r="B223" s="29" t="s">
        <v>79</v>
      </c>
      <c r="C223" s="29" t="s">
        <v>467</v>
      </c>
      <c r="D223" s="29" t="s">
        <v>81</v>
      </c>
      <c r="E223" s="29" t="s">
        <v>79</v>
      </c>
      <c r="F223" t="s">
        <v>151</v>
      </c>
      <c r="G223" t="s">
        <v>83</v>
      </c>
      <c r="H223" t="s">
        <v>468</v>
      </c>
      <c r="I223" t="s">
        <v>488</v>
      </c>
      <c r="K223" s="26">
        <v>135000</v>
      </c>
      <c r="L223" s="26">
        <v>135000</v>
      </c>
      <c r="M223" t="s">
        <v>86</v>
      </c>
      <c r="N223" t="s">
        <v>484</v>
      </c>
      <c r="O223" s="25" t="s">
        <v>41</v>
      </c>
      <c r="P223" t="s">
        <v>470</v>
      </c>
    </row>
    <row r="224" spans="1:16">
      <c r="A224" t="s">
        <v>466</v>
      </c>
      <c r="B224" s="29" t="s">
        <v>79</v>
      </c>
      <c r="C224" s="29" t="s">
        <v>467</v>
      </c>
      <c r="D224" s="29" t="s">
        <v>81</v>
      </c>
      <c r="E224" s="29" t="s">
        <v>79</v>
      </c>
      <c r="F224" t="s">
        <v>151</v>
      </c>
      <c r="G224" t="s">
        <v>59</v>
      </c>
      <c r="H224" t="s">
        <v>468</v>
      </c>
      <c r="I224" t="s">
        <v>489</v>
      </c>
      <c r="K224" s="26">
        <v>652500</v>
      </c>
      <c r="L224" s="26">
        <v>652500</v>
      </c>
      <c r="M224" t="s">
        <v>86</v>
      </c>
      <c r="N224" t="s">
        <v>373</v>
      </c>
      <c r="O224" s="25" t="s">
        <v>41</v>
      </c>
      <c r="P224" t="s">
        <v>470</v>
      </c>
    </row>
    <row r="225" spans="1:16" ht="75">
      <c r="A225" t="s">
        <v>466</v>
      </c>
      <c r="B225" s="29" t="s">
        <v>79</v>
      </c>
      <c r="C225" s="29" t="s">
        <v>467</v>
      </c>
      <c r="D225" s="29" t="s">
        <v>81</v>
      </c>
      <c r="E225" s="29" t="s">
        <v>79</v>
      </c>
      <c r="F225" t="s">
        <v>151</v>
      </c>
      <c r="G225" t="s">
        <v>83</v>
      </c>
      <c r="H225" t="s">
        <v>468</v>
      </c>
      <c r="I225" s="33" t="s">
        <v>490</v>
      </c>
      <c r="K225" s="26">
        <v>1149660</v>
      </c>
      <c r="L225" s="26">
        <v>1149660</v>
      </c>
      <c r="M225" t="s">
        <v>86</v>
      </c>
      <c r="N225" t="s">
        <v>484</v>
      </c>
      <c r="O225" s="25" t="s">
        <v>41</v>
      </c>
      <c r="P225" t="s">
        <v>470</v>
      </c>
    </row>
    <row r="226" spans="1:16">
      <c r="A226" t="s">
        <v>466</v>
      </c>
      <c r="B226" s="29" t="s">
        <v>79</v>
      </c>
      <c r="C226" s="29" t="s">
        <v>467</v>
      </c>
      <c r="D226" s="29" t="s">
        <v>81</v>
      </c>
      <c r="E226" s="29" t="s">
        <v>79</v>
      </c>
      <c r="F226" t="s">
        <v>151</v>
      </c>
      <c r="G226" t="s">
        <v>59</v>
      </c>
      <c r="H226" t="s">
        <v>468</v>
      </c>
      <c r="I226" t="s">
        <v>491</v>
      </c>
      <c r="K226" s="26">
        <v>202500</v>
      </c>
      <c r="L226" s="26">
        <v>202500</v>
      </c>
      <c r="M226" t="s">
        <v>86</v>
      </c>
      <c r="N226" t="s">
        <v>373</v>
      </c>
      <c r="O226" s="25" t="s">
        <v>41</v>
      </c>
      <c r="P226" t="s">
        <v>470</v>
      </c>
    </row>
    <row r="227" spans="1:16" ht="105">
      <c r="A227" t="s">
        <v>466</v>
      </c>
      <c r="B227" s="29" t="s">
        <v>79</v>
      </c>
      <c r="C227" s="29" t="s">
        <v>467</v>
      </c>
      <c r="D227" s="29" t="s">
        <v>81</v>
      </c>
      <c r="E227" s="29" t="s">
        <v>79</v>
      </c>
      <c r="F227" t="s">
        <v>151</v>
      </c>
      <c r="G227" t="s">
        <v>83</v>
      </c>
      <c r="H227" t="s">
        <v>468</v>
      </c>
      <c r="I227" s="33" t="s">
        <v>492</v>
      </c>
      <c r="K227" s="26">
        <v>4076100</v>
      </c>
      <c r="L227" s="26">
        <v>4076100</v>
      </c>
      <c r="M227" t="s">
        <v>86</v>
      </c>
      <c r="N227" t="s">
        <v>484</v>
      </c>
      <c r="O227" s="25" t="s">
        <v>41</v>
      </c>
      <c r="P227" t="s">
        <v>470</v>
      </c>
    </row>
    <row r="228" spans="1:16">
      <c r="A228" t="s">
        <v>466</v>
      </c>
      <c r="B228" s="29" t="s">
        <v>79</v>
      </c>
      <c r="C228" s="29" t="s">
        <v>467</v>
      </c>
      <c r="D228" s="29" t="s">
        <v>81</v>
      </c>
      <c r="E228" s="29" t="s">
        <v>79</v>
      </c>
      <c r="F228" t="s">
        <v>151</v>
      </c>
      <c r="G228" t="s">
        <v>99</v>
      </c>
      <c r="H228" t="s">
        <v>468</v>
      </c>
      <c r="I228" t="s">
        <v>493</v>
      </c>
      <c r="K228" s="26">
        <v>547200</v>
      </c>
      <c r="L228" s="26">
        <v>547200</v>
      </c>
      <c r="M228" t="s">
        <v>86</v>
      </c>
      <c r="N228" t="s">
        <v>87</v>
      </c>
      <c r="O228" s="25" t="s">
        <v>41</v>
      </c>
      <c r="P228" t="s">
        <v>470</v>
      </c>
    </row>
    <row r="229" spans="1:16">
      <c r="A229" t="s">
        <v>466</v>
      </c>
      <c r="B229" s="29" t="s">
        <v>79</v>
      </c>
      <c r="C229" s="29" t="s">
        <v>467</v>
      </c>
      <c r="D229" s="29" t="s">
        <v>81</v>
      </c>
      <c r="E229" s="29" t="s">
        <v>79</v>
      </c>
      <c r="F229" t="s">
        <v>151</v>
      </c>
      <c r="G229" t="s">
        <v>83</v>
      </c>
      <c r="H229" t="s">
        <v>468</v>
      </c>
      <c r="I229" t="s">
        <v>494</v>
      </c>
      <c r="K229" s="26">
        <v>405000</v>
      </c>
      <c r="L229" s="26">
        <v>405000</v>
      </c>
      <c r="M229" t="s">
        <v>86</v>
      </c>
      <c r="N229" t="s">
        <v>425</v>
      </c>
      <c r="O229" s="25" t="s">
        <v>41</v>
      </c>
      <c r="P229" t="s">
        <v>470</v>
      </c>
    </row>
    <row r="230" spans="1:16">
      <c r="A230" t="s">
        <v>466</v>
      </c>
      <c r="B230" s="29" t="s">
        <v>79</v>
      </c>
      <c r="C230" s="29" t="s">
        <v>467</v>
      </c>
      <c r="D230" s="29" t="s">
        <v>81</v>
      </c>
      <c r="E230" s="29" t="s">
        <v>79</v>
      </c>
      <c r="F230" t="s">
        <v>151</v>
      </c>
      <c r="G230" t="s">
        <v>83</v>
      </c>
      <c r="H230" t="s">
        <v>468</v>
      </c>
      <c r="I230" t="s">
        <v>495</v>
      </c>
      <c r="K230" s="26">
        <v>171000</v>
      </c>
      <c r="L230" s="26">
        <v>171000</v>
      </c>
      <c r="M230" t="s">
        <v>86</v>
      </c>
      <c r="N230" t="s">
        <v>87</v>
      </c>
      <c r="O230" s="25" t="s">
        <v>41</v>
      </c>
      <c r="P230" t="s">
        <v>470</v>
      </c>
    </row>
    <row r="231" spans="1:16">
      <c r="A231" t="s">
        <v>466</v>
      </c>
      <c r="B231" s="29" t="s">
        <v>79</v>
      </c>
      <c r="C231" s="29" t="s">
        <v>467</v>
      </c>
      <c r="D231" s="29" t="s">
        <v>81</v>
      </c>
      <c r="E231" s="29" t="s">
        <v>79</v>
      </c>
      <c r="F231" t="s">
        <v>151</v>
      </c>
      <c r="G231" t="s">
        <v>83</v>
      </c>
      <c r="H231" t="s">
        <v>468</v>
      </c>
      <c r="I231" t="s">
        <v>496</v>
      </c>
      <c r="K231" s="26">
        <v>90000</v>
      </c>
      <c r="L231" s="26">
        <v>90000</v>
      </c>
      <c r="M231" t="s">
        <v>86</v>
      </c>
      <c r="N231" t="s">
        <v>484</v>
      </c>
      <c r="O231" s="25" t="s">
        <v>41</v>
      </c>
      <c r="P231" t="s">
        <v>470</v>
      </c>
    </row>
    <row r="232" spans="1:16">
      <c r="A232" t="s">
        <v>466</v>
      </c>
      <c r="B232" s="29" t="s">
        <v>79</v>
      </c>
      <c r="C232" s="29" t="s">
        <v>467</v>
      </c>
      <c r="D232" s="29" t="s">
        <v>81</v>
      </c>
      <c r="E232" s="29" t="s">
        <v>79</v>
      </c>
      <c r="F232" t="s">
        <v>151</v>
      </c>
      <c r="G232" t="s">
        <v>99</v>
      </c>
      <c r="H232" t="s">
        <v>468</v>
      </c>
      <c r="I232" t="s">
        <v>497</v>
      </c>
      <c r="K232" s="26">
        <v>242730</v>
      </c>
      <c r="L232" s="26">
        <v>242730</v>
      </c>
      <c r="M232" t="s">
        <v>86</v>
      </c>
      <c r="N232" t="s">
        <v>87</v>
      </c>
      <c r="O232" s="25" t="s">
        <v>41</v>
      </c>
      <c r="P232" t="s">
        <v>470</v>
      </c>
    </row>
    <row r="233" spans="1:16">
      <c r="A233" t="s">
        <v>466</v>
      </c>
      <c r="B233" s="29" t="s">
        <v>79</v>
      </c>
      <c r="C233" s="29" t="s">
        <v>467</v>
      </c>
      <c r="D233" s="29" t="s">
        <v>81</v>
      </c>
      <c r="E233" s="29" t="s">
        <v>79</v>
      </c>
      <c r="F233" t="s">
        <v>151</v>
      </c>
      <c r="G233" t="s">
        <v>59</v>
      </c>
      <c r="H233" t="s">
        <v>468</v>
      </c>
      <c r="I233" t="s">
        <v>498</v>
      </c>
      <c r="K233" s="26">
        <v>202500</v>
      </c>
      <c r="L233" s="26">
        <v>202500</v>
      </c>
      <c r="M233" t="s">
        <v>86</v>
      </c>
      <c r="N233" t="s">
        <v>499</v>
      </c>
      <c r="O233" s="25" t="s">
        <v>41</v>
      </c>
      <c r="P233" t="s">
        <v>470</v>
      </c>
    </row>
    <row r="234" spans="1:16" ht="75">
      <c r="A234" t="s">
        <v>466</v>
      </c>
      <c r="B234" s="29" t="s">
        <v>79</v>
      </c>
      <c r="C234" s="29" t="s">
        <v>471</v>
      </c>
      <c r="D234" s="29" t="s">
        <v>81</v>
      </c>
      <c r="E234" s="29" t="s">
        <v>79</v>
      </c>
      <c r="F234" t="s">
        <v>151</v>
      </c>
      <c r="G234" t="s">
        <v>99</v>
      </c>
      <c r="H234" t="s">
        <v>468</v>
      </c>
      <c r="I234" s="33" t="s">
        <v>500</v>
      </c>
      <c r="K234" s="26">
        <v>380000</v>
      </c>
      <c r="L234" s="26">
        <v>380000</v>
      </c>
      <c r="M234" t="s">
        <v>86</v>
      </c>
      <c r="N234" s="25" t="s">
        <v>96</v>
      </c>
      <c r="O234" s="25" t="s">
        <v>41</v>
      </c>
      <c r="P234" t="s">
        <v>470</v>
      </c>
    </row>
    <row r="235" spans="1:16">
      <c r="A235" t="s">
        <v>466</v>
      </c>
      <c r="B235" s="29" t="s">
        <v>79</v>
      </c>
      <c r="C235" s="29" t="s">
        <v>471</v>
      </c>
      <c r="D235" s="29" t="s">
        <v>81</v>
      </c>
      <c r="E235" s="29" t="s">
        <v>79</v>
      </c>
      <c r="F235" t="s">
        <v>151</v>
      </c>
      <c r="G235" t="s">
        <v>99</v>
      </c>
      <c r="H235" t="s">
        <v>468</v>
      </c>
      <c r="I235" t="s">
        <v>502</v>
      </c>
      <c r="K235" s="26">
        <v>400000</v>
      </c>
      <c r="L235" s="26">
        <v>400000</v>
      </c>
      <c r="M235" t="s">
        <v>86</v>
      </c>
      <c r="N235" s="25" t="s">
        <v>110</v>
      </c>
      <c r="O235" s="25" t="s">
        <v>41</v>
      </c>
      <c r="P235" t="s">
        <v>470</v>
      </c>
    </row>
    <row r="236" spans="1:16">
      <c r="A236" t="s">
        <v>466</v>
      </c>
      <c r="B236" s="29" t="s">
        <v>79</v>
      </c>
      <c r="C236" s="29" t="s">
        <v>471</v>
      </c>
      <c r="D236" s="29" t="s">
        <v>81</v>
      </c>
      <c r="E236" s="29" t="s">
        <v>79</v>
      </c>
      <c r="F236" t="s">
        <v>151</v>
      </c>
      <c r="G236" t="s">
        <v>99</v>
      </c>
      <c r="H236" t="s">
        <v>468</v>
      </c>
      <c r="I236" t="s">
        <v>504</v>
      </c>
      <c r="K236" s="26">
        <v>600000</v>
      </c>
      <c r="L236" s="26">
        <v>600000</v>
      </c>
      <c r="M236" t="s">
        <v>86</v>
      </c>
      <c r="N236" s="25" t="s">
        <v>96</v>
      </c>
      <c r="O236" s="25" t="s">
        <v>41</v>
      </c>
      <c r="P236" t="s">
        <v>470</v>
      </c>
    </row>
    <row r="237" spans="1:16">
      <c r="A237" t="s">
        <v>466</v>
      </c>
      <c r="B237" s="29" t="s">
        <v>79</v>
      </c>
      <c r="C237" s="29" t="s">
        <v>471</v>
      </c>
      <c r="D237" s="29" t="s">
        <v>81</v>
      </c>
      <c r="E237" s="29" t="s">
        <v>79</v>
      </c>
      <c r="F237" t="s">
        <v>151</v>
      </c>
      <c r="G237" t="s">
        <v>99</v>
      </c>
      <c r="H237" t="s">
        <v>468</v>
      </c>
      <c r="I237" t="s">
        <v>506</v>
      </c>
      <c r="K237" s="26">
        <v>100000</v>
      </c>
      <c r="L237" s="26">
        <v>100000</v>
      </c>
      <c r="M237" t="s">
        <v>86</v>
      </c>
      <c r="N237" s="25" t="s">
        <v>110</v>
      </c>
      <c r="O237" s="25" t="s">
        <v>41</v>
      </c>
      <c r="P237" t="s">
        <v>470</v>
      </c>
    </row>
    <row r="238" spans="1:16">
      <c r="A238" t="s">
        <v>466</v>
      </c>
      <c r="B238" s="29" t="s">
        <v>79</v>
      </c>
      <c r="C238" s="29" t="s">
        <v>471</v>
      </c>
      <c r="D238" s="29" t="s">
        <v>81</v>
      </c>
      <c r="E238" s="29" t="s">
        <v>79</v>
      </c>
      <c r="F238" t="s">
        <v>151</v>
      </c>
      <c r="G238" t="s">
        <v>99</v>
      </c>
      <c r="H238" t="s">
        <v>468</v>
      </c>
      <c r="I238" t="s">
        <v>507</v>
      </c>
      <c r="K238" s="26">
        <v>150000</v>
      </c>
      <c r="L238" s="26">
        <v>150000</v>
      </c>
      <c r="M238" t="s">
        <v>86</v>
      </c>
      <c r="N238" s="25" t="s">
        <v>96</v>
      </c>
      <c r="O238" s="25" t="s">
        <v>41</v>
      </c>
      <c r="P238" t="s">
        <v>470</v>
      </c>
    </row>
    <row r="239" spans="1:16" ht="120">
      <c r="A239" t="s">
        <v>466</v>
      </c>
      <c r="B239" s="29" t="s">
        <v>79</v>
      </c>
      <c r="C239" s="29" t="s">
        <v>471</v>
      </c>
      <c r="D239" s="29" t="s">
        <v>81</v>
      </c>
      <c r="E239" s="29" t="s">
        <v>79</v>
      </c>
      <c r="F239" t="s">
        <v>151</v>
      </c>
      <c r="G239" t="s">
        <v>99</v>
      </c>
      <c r="H239" t="s">
        <v>468</v>
      </c>
      <c r="I239" s="33" t="s">
        <v>508</v>
      </c>
      <c r="K239" s="26">
        <v>450000</v>
      </c>
      <c r="L239" s="26">
        <v>450000</v>
      </c>
      <c r="M239" t="s">
        <v>86</v>
      </c>
      <c r="N239" s="25" t="s">
        <v>96</v>
      </c>
      <c r="O239" s="25" t="s">
        <v>41</v>
      </c>
      <c r="P239" t="s">
        <v>470</v>
      </c>
    </row>
    <row r="240" spans="1:16" ht="75">
      <c r="A240" t="s">
        <v>466</v>
      </c>
      <c r="B240" s="29" t="s">
        <v>79</v>
      </c>
      <c r="C240" s="29" t="s">
        <v>471</v>
      </c>
      <c r="D240" s="29" t="s">
        <v>81</v>
      </c>
      <c r="E240" s="29" t="s">
        <v>79</v>
      </c>
      <c r="F240" t="s">
        <v>151</v>
      </c>
      <c r="G240" t="s">
        <v>99</v>
      </c>
      <c r="H240" t="s">
        <v>468</v>
      </c>
      <c r="I240" s="33" t="s">
        <v>510</v>
      </c>
      <c r="K240" s="26">
        <v>120000</v>
      </c>
      <c r="L240" s="26">
        <v>120000</v>
      </c>
      <c r="M240" t="s">
        <v>86</v>
      </c>
      <c r="N240" t="s">
        <v>87</v>
      </c>
      <c r="O240" s="25" t="s">
        <v>41</v>
      </c>
      <c r="P240" t="s">
        <v>470</v>
      </c>
    </row>
    <row r="241" spans="1:17">
      <c r="A241" t="s">
        <v>466</v>
      </c>
      <c r="B241" s="29" t="s">
        <v>79</v>
      </c>
      <c r="C241" s="29" t="s">
        <v>511</v>
      </c>
      <c r="D241" s="29" t="s">
        <v>81</v>
      </c>
      <c r="E241" s="29" t="s">
        <v>79</v>
      </c>
      <c r="F241" t="s">
        <v>151</v>
      </c>
      <c r="G241" t="s">
        <v>83</v>
      </c>
      <c r="H241" t="s">
        <v>468</v>
      </c>
      <c r="I241" t="s">
        <v>512</v>
      </c>
      <c r="K241" s="26">
        <v>4900000</v>
      </c>
      <c r="L241" s="26">
        <v>4900000</v>
      </c>
      <c r="M241" t="s">
        <v>86</v>
      </c>
      <c r="N241" t="s">
        <v>90</v>
      </c>
      <c r="O241" s="25" t="s">
        <v>41</v>
      </c>
      <c r="P241" t="s">
        <v>470</v>
      </c>
    </row>
    <row r="242" spans="1:17" ht="75">
      <c r="A242" t="s">
        <v>466</v>
      </c>
      <c r="B242" s="29" t="s">
        <v>79</v>
      </c>
      <c r="C242" s="29" t="s">
        <v>511</v>
      </c>
      <c r="D242" s="29" t="s">
        <v>81</v>
      </c>
      <c r="E242" s="29" t="s">
        <v>79</v>
      </c>
      <c r="F242" t="s">
        <v>151</v>
      </c>
      <c r="G242" t="s">
        <v>99</v>
      </c>
      <c r="H242" t="s">
        <v>468</v>
      </c>
      <c r="I242" s="33" t="s">
        <v>513</v>
      </c>
      <c r="K242" s="26">
        <v>1100000</v>
      </c>
      <c r="L242" s="26">
        <v>1100000</v>
      </c>
      <c r="M242" t="s">
        <v>86</v>
      </c>
      <c r="N242" s="25" t="s">
        <v>110</v>
      </c>
      <c r="O242" s="25" t="s">
        <v>41</v>
      </c>
      <c r="P242" t="s">
        <v>470</v>
      </c>
    </row>
    <row r="243" spans="1:17">
      <c r="A243" t="s">
        <v>78</v>
      </c>
      <c r="B243" s="29" t="s">
        <v>79</v>
      </c>
      <c r="C243" s="29" t="s">
        <v>515</v>
      </c>
      <c r="D243" s="29" t="s">
        <v>81</v>
      </c>
      <c r="E243" s="29" t="s">
        <v>79</v>
      </c>
      <c r="F243" t="s">
        <v>151</v>
      </c>
      <c r="G243" t="s">
        <v>99</v>
      </c>
      <c r="H243" t="s">
        <v>516</v>
      </c>
      <c r="I243" s="33" t="s">
        <v>896</v>
      </c>
      <c r="K243" s="26">
        <v>80000</v>
      </c>
      <c r="L243" s="26">
        <v>80000</v>
      </c>
      <c r="M243" t="s">
        <v>86</v>
      </c>
      <c r="N243" s="25" t="s">
        <v>96</v>
      </c>
      <c r="O243" t="s">
        <v>45</v>
      </c>
      <c r="P243" t="s">
        <v>518</v>
      </c>
    </row>
    <row r="244" spans="1:17" ht="45">
      <c r="A244" t="s">
        <v>78</v>
      </c>
      <c r="B244" s="29" t="s">
        <v>79</v>
      </c>
      <c r="C244" s="29" t="s">
        <v>515</v>
      </c>
      <c r="D244" s="29" t="s">
        <v>81</v>
      </c>
      <c r="E244" s="29" t="s">
        <v>79</v>
      </c>
      <c r="F244" t="s">
        <v>151</v>
      </c>
      <c r="G244" t="s">
        <v>83</v>
      </c>
      <c r="H244" t="s">
        <v>516</v>
      </c>
      <c r="I244" s="33" t="s">
        <v>897</v>
      </c>
      <c r="K244" s="26">
        <v>16500000</v>
      </c>
      <c r="L244" s="26">
        <v>16500000</v>
      </c>
      <c r="M244" t="s">
        <v>133</v>
      </c>
      <c r="N244" s="25" t="s">
        <v>110</v>
      </c>
      <c r="O244" t="s">
        <v>45</v>
      </c>
      <c r="P244" t="s">
        <v>518</v>
      </c>
      <c r="Q244" t="s">
        <v>173</v>
      </c>
    </row>
    <row r="245" spans="1:17" ht="30">
      <c r="A245" t="s">
        <v>78</v>
      </c>
      <c r="B245" s="29" t="s">
        <v>79</v>
      </c>
      <c r="C245" s="29" t="s">
        <v>515</v>
      </c>
      <c r="D245" s="29" t="s">
        <v>81</v>
      </c>
      <c r="E245" s="29" t="s">
        <v>79</v>
      </c>
      <c r="F245" t="s">
        <v>151</v>
      </c>
      <c r="G245" t="s">
        <v>99</v>
      </c>
      <c r="H245" t="s">
        <v>516</v>
      </c>
      <c r="I245" s="33" t="s">
        <v>898</v>
      </c>
      <c r="K245" s="26">
        <v>100000</v>
      </c>
      <c r="L245" s="26">
        <v>100000</v>
      </c>
      <c r="M245" t="s">
        <v>86</v>
      </c>
      <c r="N245" s="25" t="s">
        <v>110</v>
      </c>
      <c r="O245" t="s">
        <v>45</v>
      </c>
      <c r="P245" t="s">
        <v>518</v>
      </c>
    </row>
    <row r="246" spans="1:17" ht="30">
      <c r="A246" t="s">
        <v>78</v>
      </c>
      <c r="B246" s="29" t="s">
        <v>79</v>
      </c>
      <c r="C246" s="29" t="s">
        <v>515</v>
      </c>
      <c r="D246" s="29" t="s">
        <v>81</v>
      </c>
      <c r="E246" s="29" t="s">
        <v>79</v>
      </c>
      <c r="F246" t="s">
        <v>151</v>
      </c>
      <c r="G246" t="s">
        <v>99</v>
      </c>
      <c r="H246" t="s">
        <v>516</v>
      </c>
      <c r="I246" s="33" t="s">
        <v>899</v>
      </c>
      <c r="K246" s="26">
        <v>800000</v>
      </c>
      <c r="L246" s="26">
        <v>800000</v>
      </c>
      <c r="M246" t="s">
        <v>133</v>
      </c>
      <c r="N246" s="25" t="s">
        <v>110</v>
      </c>
      <c r="O246" t="s">
        <v>45</v>
      </c>
      <c r="P246" t="s">
        <v>518</v>
      </c>
      <c r="Q246" t="s">
        <v>173</v>
      </c>
    </row>
    <row r="247" spans="1:17">
      <c r="A247" t="s">
        <v>78</v>
      </c>
      <c r="B247" s="29" t="s">
        <v>79</v>
      </c>
      <c r="C247" s="29" t="s">
        <v>515</v>
      </c>
      <c r="D247" s="29" t="s">
        <v>81</v>
      </c>
      <c r="E247" s="29" t="s">
        <v>79</v>
      </c>
      <c r="F247" t="s">
        <v>151</v>
      </c>
      <c r="G247" t="s">
        <v>99</v>
      </c>
      <c r="H247" t="s">
        <v>516</v>
      </c>
      <c r="I247" s="33" t="s">
        <v>372</v>
      </c>
      <c r="K247" s="26">
        <v>100000</v>
      </c>
      <c r="L247" s="26">
        <v>100000</v>
      </c>
      <c r="M247" t="s">
        <v>86</v>
      </c>
      <c r="N247" s="25" t="s">
        <v>110</v>
      </c>
      <c r="O247" t="s">
        <v>45</v>
      </c>
      <c r="P247" t="s">
        <v>518</v>
      </c>
    </row>
    <row r="248" spans="1:17" ht="30">
      <c r="A248" t="s">
        <v>78</v>
      </c>
      <c r="B248" s="29" t="s">
        <v>79</v>
      </c>
      <c r="C248" s="29" t="s">
        <v>515</v>
      </c>
      <c r="D248" s="29" t="s">
        <v>81</v>
      </c>
      <c r="E248" s="29" t="s">
        <v>79</v>
      </c>
      <c r="F248" t="s">
        <v>151</v>
      </c>
      <c r="G248" t="s">
        <v>59</v>
      </c>
      <c r="H248" t="s">
        <v>516</v>
      </c>
      <c r="I248" s="33" t="s">
        <v>517</v>
      </c>
      <c r="K248" s="26">
        <v>100000</v>
      </c>
      <c r="L248" s="26">
        <v>100000</v>
      </c>
      <c r="M248" t="s">
        <v>86</v>
      </c>
      <c r="N248" t="s">
        <v>90</v>
      </c>
      <c r="O248" s="25" t="s">
        <v>41</v>
      </c>
      <c r="P248" t="s">
        <v>518</v>
      </c>
    </row>
    <row r="249" spans="1:17" ht="30">
      <c r="A249" t="s">
        <v>78</v>
      </c>
      <c r="B249" s="29" t="s">
        <v>79</v>
      </c>
      <c r="C249" s="29" t="s">
        <v>515</v>
      </c>
      <c r="D249" s="29" t="s">
        <v>81</v>
      </c>
      <c r="E249" s="29" t="s">
        <v>79</v>
      </c>
      <c r="F249" t="s">
        <v>151</v>
      </c>
      <c r="G249" t="s">
        <v>83</v>
      </c>
      <c r="H249" t="s">
        <v>516</v>
      </c>
      <c r="I249" s="33" t="s">
        <v>519</v>
      </c>
      <c r="K249" s="26">
        <v>100000</v>
      </c>
      <c r="L249" s="26">
        <v>100000</v>
      </c>
      <c r="M249" t="s">
        <v>86</v>
      </c>
      <c r="N249" t="s">
        <v>87</v>
      </c>
      <c r="O249" s="25" t="s">
        <v>41</v>
      </c>
      <c r="P249" t="s">
        <v>518</v>
      </c>
    </row>
    <row r="250" spans="1:17" ht="75">
      <c r="A250" t="s">
        <v>78</v>
      </c>
      <c r="B250" s="29" t="s">
        <v>79</v>
      </c>
      <c r="C250" s="29" t="s">
        <v>515</v>
      </c>
      <c r="D250" s="29" t="s">
        <v>81</v>
      </c>
      <c r="E250" s="29" t="s">
        <v>79</v>
      </c>
      <c r="F250" t="s">
        <v>151</v>
      </c>
      <c r="G250" t="s">
        <v>59</v>
      </c>
      <c r="H250" t="s">
        <v>516</v>
      </c>
      <c r="I250" s="33" t="s">
        <v>520</v>
      </c>
      <c r="K250" s="26">
        <v>1400000</v>
      </c>
      <c r="L250" s="26">
        <v>1400000</v>
      </c>
      <c r="M250" t="s">
        <v>86</v>
      </c>
      <c r="N250" t="s">
        <v>373</v>
      </c>
      <c r="O250" s="25" t="s">
        <v>41</v>
      </c>
      <c r="P250" t="s">
        <v>518</v>
      </c>
    </row>
    <row r="251" spans="1:17" ht="30">
      <c r="A251" t="s">
        <v>91</v>
      </c>
      <c r="B251" s="29" t="s">
        <v>79</v>
      </c>
      <c r="C251" t="s">
        <v>288</v>
      </c>
      <c r="D251" s="29" t="s">
        <v>81</v>
      </c>
      <c r="E251" s="29" t="s">
        <v>79</v>
      </c>
      <c r="F251" t="s">
        <v>82</v>
      </c>
      <c r="G251" t="s">
        <v>99</v>
      </c>
      <c r="H251" t="s">
        <v>521</v>
      </c>
      <c r="I251" s="33" t="s">
        <v>522</v>
      </c>
      <c r="K251" s="26">
        <v>300000</v>
      </c>
      <c r="L251" s="26">
        <v>300000</v>
      </c>
      <c r="M251" t="s">
        <v>86</v>
      </c>
      <c r="N251" t="s">
        <v>90</v>
      </c>
      <c r="O251" s="25" t="s">
        <v>41</v>
      </c>
      <c r="P251" t="s">
        <v>523</v>
      </c>
    </row>
    <row r="252" spans="1:17" ht="60">
      <c r="A252" t="s">
        <v>91</v>
      </c>
      <c r="B252" s="29" t="s">
        <v>79</v>
      </c>
      <c r="C252" t="s">
        <v>288</v>
      </c>
      <c r="D252" s="29" t="s">
        <v>81</v>
      </c>
      <c r="E252" s="29" t="s">
        <v>79</v>
      </c>
      <c r="F252" t="s">
        <v>82</v>
      </c>
      <c r="G252" t="s">
        <v>99</v>
      </c>
      <c r="H252" t="s">
        <v>521</v>
      </c>
      <c r="I252" s="33" t="s">
        <v>524</v>
      </c>
      <c r="K252" s="26">
        <v>100000</v>
      </c>
      <c r="L252" s="26">
        <v>100000</v>
      </c>
      <c r="M252" t="s">
        <v>86</v>
      </c>
      <c r="N252" t="s">
        <v>90</v>
      </c>
      <c r="O252" s="25" t="s">
        <v>41</v>
      </c>
      <c r="P252" t="s">
        <v>523</v>
      </c>
    </row>
    <row r="253" spans="1:17" ht="60">
      <c r="A253" t="s">
        <v>91</v>
      </c>
      <c r="B253" s="29" t="s">
        <v>79</v>
      </c>
      <c r="C253" t="s">
        <v>288</v>
      </c>
      <c r="D253" s="29" t="s">
        <v>81</v>
      </c>
      <c r="E253" s="29" t="s">
        <v>79</v>
      </c>
      <c r="F253" t="s">
        <v>82</v>
      </c>
      <c r="G253" t="s">
        <v>59</v>
      </c>
      <c r="H253" t="s">
        <v>521</v>
      </c>
      <c r="I253" s="33" t="s">
        <v>525</v>
      </c>
      <c r="K253" s="26">
        <v>400000</v>
      </c>
      <c r="L253" s="26">
        <v>400000</v>
      </c>
      <c r="M253" t="s">
        <v>133</v>
      </c>
      <c r="N253" t="s">
        <v>90</v>
      </c>
      <c r="O253" s="25" t="s">
        <v>41</v>
      </c>
      <c r="P253" t="s">
        <v>523</v>
      </c>
    </row>
    <row r="254" spans="1:17" ht="60">
      <c r="A254" t="s">
        <v>91</v>
      </c>
      <c r="B254" s="29" t="s">
        <v>79</v>
      </c>
      <c r="C254" t="s">
        <v>288</v>
      </c>
      <c r="D254" s="29" t="s">
        <v>81</v>
      </c>
      <c r="E254" s="29" t="s">
        <v>79</v>
      </c>
      <c r="F254" t="s">
        <v>82</v>
      </c>
      <c r="G254" t="s">
        <v>99</v>
      </c>
      <c r="H254" t="s">
        <v>521</v>
      </c>
      <c r="I254" s="33" t="s">
        <v>526</v>
      </c>
      <c r="K254" s="26">
        <v>1500000</v>
      </c>
      <c r="L254" s="26">
        <v>1500000</v>
      </c>
      <c r="M254" t="s">
        <v>86</v>
      </c>
      <c r="N254" t="s">
        <v>90</v>
      </c>
      <c r="O254" s="25" t="s">
        <v>41</v>
      </c>
      <c r="P254" t="s">
        <v>523</v>
      </c>
    </row>
    <row r="255" spans="1:17" ht="30">
      <c r="A255" t="s">
        <v>91</v>
      </c>
      <c r="B255" s="29" t="s">
        <v>79</v>
      </c>
      <c r="C255" t="s">
        <v>288</v>
      </c>
      <c r="D255" s="29" t="s">
        <v>81</v>
      </c>
      <c r="E255" s="29" t="s">
        <v>79</v>
      </c>
      <c r="F255" t="s">
        <v>82</v>
      </c>
      <c r="G255" t="s">
        <v>59</v>
      </c>
      <c r="H255" t="s">
        <v>521</v>
      </c>
      <c r="I255" s="33" t="s">
        <v>527</v>
      </c>
      <c r="K255" s="26">
        <v>400000</v>
      </c>
      <c r="L255" s="26">
        <v>400000</v>
      </c>
      <c r="M255" t="s">
        <v>133</v>
      </c>
      <c r="N255" t="s">
        <v>90</v>
      </c>
      <c r="O255" s="25" t="s">
        <v>41</v>
      </c>
      <c r="P255" t="s">
        <v>523</v>
      </c>
    </row>
    <row r="256" spans="1:17" ht="45">
      <c r="A256" t="s">
        <v>91</v>
      </c>
      <c r="B256" s="29" t="s">
        <v>79</v>
      </c>
      <c r="C256" t="s">
        <v>288</v>
      </c>
      <c r="D256" s="29" t="s">
        <v>81</v>
      </c>
      <c r="E256" s="29" t="s">
        <v>79</v>
      </c>
      <c r="F256" t="s">
        <v>82</v>
      </c>
      <c r="G256" t="s">
        <v>59</v>
      </c>
      <c r="H256" t="s">
        <v>521</v>
      </c>
      <c r="I256" s="33" t="s">
        <v>528</v>
      </c>
      <c r="K256" s="26">
        <v>20000</v>
      </c>
      <c r="L256" s="26">
        <v>20000</v>
      </c>
      <c r="M256" t="s">
        <v>133</v>
      </c>
      <c r="N256" t="s">
        <v>90</v>
      </c>
      <c r="O256" s="25" t="s">
        <v>41</v>
      </c>
      <c r="P256" t="s">
        <v>523</v>
      </c>
    </row>
    <row r="257" spans="1:16" ht="30">
      <c r="A257" t="s">
        <v>91</v>
      </c>
      <c r="B257" s="29" t="s">
        <v>79</v>
      </c>
      <c r="C257" t="s">
        <v>288</v>
      </c>
      <c r="D257" s="29" t="s">
        <v>81</v>
      </c>
      <c r="E257" s="29" t="s">
        <v>79</v>
      </c>
      <c r="F257" t="s">
        <v>82</v>
      </c>
      <c r="G257" t="s">
        <v>99</v>
      </c>
      <c r="H257" t="s">
        <v>521</v>
      </c>
      <c r="I257" s="33" t="s">
        <v>529</v>
      </c>
      <c r="K257" s="26">
        <v>11000000</v>
      </c>
      <c r="L257" s="26">
        <v>11000000</v>
      </c>
      <c r="M257" t="s">
        <v>86</v>
      </c>
      <c r="N257" t="s">
        <v>373</v>
      </c>
      <c r="O257" s="25" t="s">
        <v>41</v>
      </c>
      <c r="P257" t="s">
        <v>523</v>
      </c>
    </row>
    <row r="258" spans="1:16" ht="45">
      <c r="A258" t="s">
        <v>91</v>
      </c>
      <c r="B258" s="29" t="s">
        <v>79</v>
      </c>
      <c r="C258" t="s">
        <v>288</v>
      </c>
      <c r="D258" s="29" t="s">
        <v>81</v>
      </c>
      <c r="E258" s="29" t="s">
        <v>79</v>
      </c>
      <c r="F258" t="s">
        <v>82</v>
      </c>
      <c r="G258" t="s">
        <v>99</v>
      </c>
      <c r="H258" t="s">
        <v>521</v>
      </c>
      <c r="I258" s="33" t="s">
        <v>530</v>
      </c>
      <c r="K258" s="26">
        <v>300000</v>
      </c>
      <c r="L258" s="26">
        <v>300000</v>
      </c>
      <c r="M258" t="s">
        <v>86</v>
      </c>
      <c r="N258" t="s">
        <v>373</v>
      </c>
      <c r="O258" s="25" t="s">
        <v>41</v>
      </c>
      <c r="P258" t="s">
        <v>523</v>
      </c>
    </row>
    <row r="259" spans="1:16" ht="45">
      <c r="A259" t="s">
        <v>91</v>
      </c>
      <c r="B259" s="29" t="s">
        <v>79</v>
      </c>
      <c r="C259" t="s">
        <v>288</v>
      </c>
      <c r="D259" s="29" t="s">
        <v>81</v>
      </c>
      <c r="E259" s="29" t="s">
        <v>79</v>
      </c>
      <c r="F259" t="s">
        <v>82</v>
      </c>
      <c r="G259" t="s">
        <v>59</v>
      </c>
      <c r="H259" t="s">
        <v>521</v>
      </c>
      <c r="I259" s="33" t="s">
        <v>531</v>
      </c>
      <c r="K259" s="26">
        <v>150000</v>
      </c>
      <c r="L259" s="26">
        <v>150000</v>
      </c>
      <c r="M259" t="s">
        <v>86</v>
      </c>
      <c r="N259" t="s">
        <v>373</v>
      </c>
      <c r="O259" s="25" t="s">
        <v>41</v>
      </c>
      <c r="P259" t="s">
        <v>523</v>
      </c>
    </row>
    <row r="260" spans="1:16" ht="45">
      <c r="A260" t="s">
        <v>91</v>
      </c>
      <c r="B260" s="29" t="s">
        <v>79</v>
      </c>
      <c r="C260" t="s">
        <v>288</v>
      </c>
      <c r="D260" s="29" t="s">
        <v>81</v>
      </c>
      <c r="E260" s="29" t="s">
        <v>79</v>
      </c>
      <c r="F260" t="s">
        <v>82</v>
      </c>
      <c r="G260" t="s">
        <v>83</v>
      </c>
      <c r="H260" t="s">
        <v>521</v>
      </c>
      <c r="I260" s="33" t="s">
        <v>532</v>
      </c>
      <c r="K260" s="26">
        <v>50000</v>
      </c>
      <c r="L260" s="26">
        <v>50000</v>
      </c>
      <c r="M260" t="s">
        <v>86</v>
      </c>
      <c r="N260" t="s">
        <v>373</v>
      </c>
      <c r="O260" s="25" t="s">
        <v>41</v>
      </c>
      <c r="P260" t="s">
        <v>523</v>
      </c>
    </row>
    <row r="261" spans="1:16" ht="30">
      <c r="A261" t="s">
        <v>91</v>
      </c>
      <c r="B261" s="29" t="s">
        <v>79</v>
      </c>
      <c r="C261" t="s">
        <v>288</v>
      </c>
      <c r="D261" s="29" t="s">
        <v>81</v>
      </c>
      <c r="E261" s="29" t="s">
        <v>79</v>
      </c>
      <c r="F261" t="s">
        <v>82</v>
      </c>
      <c r="G261" t="s">
        <v>59</v>
      </c>
      <c r="H261" t="s">
        <v>521</v>
      </c>
      <c r="I261" s="33" t="s">
        <v>533</v>
      </c>
      <c r="K261" s="26">
        <v>50000</v>
      </c>
      <c r="L261" s="26">
        <v>50000</v>
      </c>
      <c r="M261" t="s">
        <v>133</v>
      </c>
      <c r="N261" t="s">
        <v>373</v>
      </c>
      <c r="O261" s="25" t="s">
        <v>41</v>
      </c>
      <c r="P261" t="s">
        <v>523</v>
      </c>
    </row>
    <row r="262" spans="1:16" ht="45">
      <c r="A262" t="s">
        <v>91</v>
      </c>
      <c r="B262" s="29" t="s">
        <v>79</v>
      </c>
      <c r="C262" t="s">
        <v>288</v>
      </c>
      <c r="D262" s="29" t="s">
        <v>81</v>
      </c>
      <c r="E262" s="29" t="s">
        <v>79</v>
      </c>
      <c r="F262" t="s">
        <v>82</v>
      </c>
      <c r="G262" t="s">
        <v>99</v>
      </c>
      <c r="H262" t="s">
        <v>521</v>
      </c>
      <c r="I262" s="33" t="s">
        <v>534</v>
      </c>
      <c r="K262" s="26">
        <v>100000</v>
      </c>
      <c r="L262" s="26">
        <v>100000</v>
      </c>
      <c r="M262" t="s">
        <v>86</v>
      </c>
      <c r="N262" t="s">
        <v>373</v>
      </c>
      <c r="O262" s="25" t="s">
        <v>41</v>
      </c>
      <c r="P262" t="s">
        <v>523</v>
      </c>
    </row>
    <row r="263" spans="1:16" ht="30">
      <c r="A263" t="s">
        <v>91</v>
      </c>
      <c r="B263" s="29" t="s">
        <v>79</v>
      </c>
      <c r="C263" t="s">
        <v>288</v>
      </c>
      <c r="D263" s="29" t="s">
        <v>81</v>
      </c>
      <c r="E263" s="29" t="s">
        <v>79</v>
      </c>
      <c r="F263" t="s">
        <v>82</v>
      </c>
      <c r="G263" t="s">
        <v>99</v>
      </c>
      <c r="H263" t="s">
        <v>521</v>
      </c>
      <c r="I263" s="33" t="s">
        <v>535</v>
      </c>
      <c r="K263" s="26">
        <v>150000</v>
      </c>
      <c r="L263" s="26">
        <v>150000</v>
      </c>
      <c r="M263" t="s">
        <v>133</v>
      </c>
      <c r="N263" t="s">
        <v>484</v>
      </c>
      <c r="O263" s="25" t="s">
        <v>41</v>
      </c>
      <c r="P263" t="s">
        <v>523</v>
      </c>
    </row>
    <row r="264" spans="1:16" ht="75">
      <c r="A264" t="s">
        <v>91</v>
      </c>
      <c r="B264" s="29" t="s">
        <v>79</v>
      </c>
      <c r="C264" t="s">
        <v>288</v>
      </c>
      <c r="D264" s="29" t="s">
        <v>81</v>
      </c>
      <c r="E264" s="29" t="s">
        <v>79</v>
      </c>
      <c r="F264" t="s">
        <v>82</v>
      </c>
      <c r="G264" t="s">
        <v>60</v>
      </c>
      <c r="H264" t="s">
        <v>521</v>
      </c>
      <c r="I264" s="33" t="s">
        <v>536</v>
      </c>
      <c r="K264" s="26">
        <v>1000000</v>
      </c>
      <c r="L264" s="26">
        <v>1000000</v>
      </c>
      <c r="M264" t="s">
        <v>86</v>
      </c>
      <c r="N264" t="s">
        <v>484</v>
      </c>
      <c r="O264" s="25" t="s">
        <v>41</v>
      </c>
      <c r="P264" t="s">
        <v>523</v>
      </c>
    </row>
    <row r="265" spans="1:16" ht="90">
      <c r="A265" t="s">
        <v>91</v>
      </c>
      <c r="B265" s="29" t="s">
        <v>79</v>
      </c>
      <c r="C265" t="s">
        <v>288</v>
      </c>
      <c r="D265" s="29" t="s">
        <v>81</v>
      </c>
      <c r="E265" s="29" t="s">
        <v>79</v>
      </c>
      <c r="F265" t="s">
        <v>82</v>
      </c>
      <c r="G265" t="s">
        <v>83</v>
      </c>
      <c r="H265" t="s">
        <v>521</v>
      </c>
      <c r="I265" s="33" t="s">
        <v>537</v>
      </c>
      <c r="K265" s="26">
        <v>13600000</v>
      </c>
      <c r="L265" s="26">
        <v>13600000</v>
      </c>
      <c r="M265" t="s">
        <v>86</v>
      </c>
      <c r="N265" s="25" t="s">
        <v>421</v>
      </c>
      <c r="O265" s="25" t="s">
        <v>41</v>
      </c>
      <c r="P265" t="s">
        <v>523</v>
      </c>
    </row>
    <row r="266" spans="1:16" ht="60">
      <c r="A266" t="s">
        <v>91</v>
      </c>
      <c r="B266" s="29" t="s">
        <v>79</v>
      </c>
      <c r="C266" t="s">
        <v>288</v>
      </c>
      <c r="D266" s="29" t="s">
        <v>81</v>
      </c>
      <c r="E266" s="29" t="s">
        <v>79</v>
      </c>
      <c r="F266" t="s">
        <v>82</v>
      </c>
      <c r="G266" t="s">
        <v>60</v>
      </c>
      <c r="H266" t="s">
        <v>521</v>
      </c>
      <c r="I266" s="33" t="s">
        <v>538</v>
      </c>
      <c r="K266" s="26">
        <v>3700000</v>
      </c>
      <c r="L266" s="26">
        <v>3700000</v>
      </c>
      <c r="M266" t="s">
        <v>86</v>
      </c>
      <c r="N266" s="25" t="s">
        <v>421</v>
      </c>
      <c r="O266" s="25" t="s">
        <v>41</v>
      </c>
      <c r="P266" t="s">
        <v>523</v>
      </c>
    </row>
    <row r="267" spans="1:16" ht="135">
      <c r="A267" t="s">
        <v>91</v>
      </c>
      <c r="B267" s="29" t="s">
        <v>79</v>
      </c>
      <c r="C267" t="s">
        <v>288</v>
      </c>
      <c r="D267" s="29" t="s">
        <v>81</v>
      </c>
      <c r="E267" s="29" t="s">
        <v>79</v>
      </c>
      <c r="F267" t="s">
        <v>82</v>
      </c>
      <c r="G267" t="s">
        <v>83</v>
      </c>
      <c r="H267" t="s">
        <v>521</v>
      </c>
      <c r="I267" s="33" t="s">
        <v>539</v>
      </c>
      <c r="K267" s="26">
        <v>42200000</v>
      </c>
      <c r="L267" s="26">
        <v>42200000</v>
      </c>
      <c r="M267" t="s">
        <v>86</v>
      </c>
      <c r="N267" s="25" t="s">
        <v>421</v>
      </c>
      <c r="O267" s="25" t="s">
        <v>41</v>
      </c>
      <c r="P267" t="s">
        <v>523</v>
      </c>
    </row>
    <row r="268" spans="1:16" ht="45">
      <c r="A268" t="s">
        <v>91</v>
      </c>
      <c r="B268" s="29" t="s">
        <v>79</v>
      </c>
      <c r="C268" t="s">
        <v>288</v>
      </c>
      <c r="D268" s="29" t="s">
        <v>81</v>
      </c>
      <c r="E268" s="29" t="s">
        <v>79</v>
      </c>
      <c r="F268" t="s">
        <v>82</v>
      </c>
      <c r="G268" t="s">
        <v>83</v>
      </c>
      <c r="H268" t="s">
        <v>521</v>
      </c>
      <c r="I268" s="33" t="s">
        <v>540</v>
      </c>
      <c r="K268" s="26">
        <v>39000000</v>
      </c>
      <c r="L268" s="26">
        <v>39000000</v>
      </c>
      <c r="M268" t="s">
        <v>86</v>
      </c>
      <c r="N268" s="25" t="s">
        <v>421</v>
      </c>
      <c r="O268" s="25" t="s">
        <v>41</v>
      </c>
      <c r="P268" t="s">
        <v>523</v>
      </c>
    </row>
    <row r="269" spans="1:16" ht="30">
      <c r="A269" t="s">
        <v>91</v>
      </c>
      <c r="B269" s="29" t="s">
        <v>79</v>
      </c>
      <c r="C269" t="s">
        <v>288</v>
      </c>
      <c r="D269" s="29" t="s">
        <v>81</v>
      </c>
      <c r="E269" s="29" t="s">
        <v>79</v>
      </c>
      <c r="F269" t="s">
        <v>82</v>
      </c>
      <c r="G269" t="s">
        <v>59</v>
      </c>
      <c r="H269" t="s">
        <v>521</v>
      </c>
      <c r="I269" s="33" t="s">
        <v>541</v>
      </c>
      <c r="K269" s="26">
        <v>3800000</v>
      </c>
      <c r="L269" s="26">
        <v>3800000</v>
      </c>
      <c r="M269" t="s">
        <v>86</v>
      </c>
      <c r="N269" s="25" t="s">
        <v>421</v>
      </c>
      <c r="O269" s="25" t="s">
        <v>41</v>
      </c>
      <c r="P269" t="s">
        <v>523</v>
      </c>
    </row>
    <row r="270" spans="1:16" ht="45">
      <c r="A270" t="s">
        <v>91</v>
      </c>
      <c r="B270" s="29" t="s">
        <v>79</v>
      </c>
      <c r="C270" t="s">
        <v>288</v>
      </c>
      <c r="D270" s="29" t="s">
        <v>81</v>
      </c>
      <c r="E270" s="29" t="s">
        <v>79</v>
      </c>
      <c r="F270" t="s">
        <v>82</v>
      </c>
      <c r="G270" t="s">
        <v>99</v>
      </c>
      <c r="H270" t="s">
        <v>521</v>
      </c>
      <c r="I270" s="33" t="s">
        <v>542</v>
      </c>
      <c r="K270" s="26">
        <v>100000</v>
      </c>
      <c r="L270" s="26">
        <v>100000</v>
      </c>
      <c r="M270" t="s">
        <v>86</v>
      </c>
      <c r="N270" s="25" t="s">
        <v>421</v>
      </c>
      <c r="O270" s="25" t="s">
        <v>41</v>
      </c>
      <c r="P270" t="s">
        <v>523</v>
      </c>
    </row>
    <row r="271" spans="1:16" ht="75">
      <c r="A271" t="s">
        <v>91</v>
      </c>
      <c r="B271" s="29" t="s">
        <v>79</v>
      </c>
      <c r="C271" t="s">
        <v>288</v>
      </c>
      <c r="D271" s="29" t="s">
        <v>81</v>
      </c>
      <c r="E271" s="29" t="s">
        <v>79</v>
      </c>
      <c r="F271" t="s">
        <v>82</v>
      </c>
      <c r="G271" t="s">
        <v>99</v>
      </c>
      <c r="H271" t="s">
        <v>521</v>
      </c>
      <c r="I271" s="33" t="s">
        <v>543</v>
      </c>
      <c r="K271" s="26">
        <v>2000000</v>
      </c>
      <c r="L271" s="26">
        <v>2000000</v>
      </c>
      <c r="M271" t="s">
        <v>86</v>
      </c>
      <c r="N271" s="25" t="s">
        <v>421</v>
      </c>
      <c r="O271" s="25" t="s">
        <v>41</v>
      </c>
      <c r="P271" t="s">
        <v>523</v>
      </c>
    </row>
    <row r="272" spans="1:16" ht="90">
      <c r="A272" t="s">
        <v>91</v>
      </c>
      <c r="B272" s="29" t="s">
        <v>79</v>
      </c>
      <c r="C272" t="s">
        <v>288</v>
      </c>
      <c r="D272" s="29" t="s">
        <v>81</v>
      </c>
      <c r="E272" s="29" t="s">
        <v>79</v>
      </c>
      <c r="F272" t="s">
        <v>82</v>
      </c>
      <c r="G272" t="s">
        <v>99</v>
      </c>
      <c r="H272" t="s">
        <v>521</v>
      </c>
      <c r="I272" s="33" t="s">
        <v>544</v>
      </c>
      <c r="K272" s="26">
        <v>2000000</v>
      </c>
      <c r="L272" s="26">
        <v>2000000</v>
      </c>
      <c r="M272" t="s">
        <v>86</v>
      </c>
      <c r="N272" s="25" t="s">
        <v>421</v>
      </c>
      <c r="O272" s="25" t="s">
        <v>41</v>
      </c>
      <c r="P272" t="s">
        <v>523</v>
      </c>
    </row>
    <row r="273" spans="1:16" ht="120">
      <c r="A273" t="s">
        <v>91</v>
      </c>
      <c r="B273" s="29" t="s">
        <v>79</v>
      </c>
      <c r="C273" t="s">
        <v>545</v>
      </c>
      <c r="D273" s="29" t="s">
        <v>81</v>
      </c>
      <c r="E273" s="29" t="s">
        <v>79</v>
      </c>
      <c r="F273" t="s">
        <v>82</v>
      </c>
      <c r="G273" t="s">
        <v>99</v>
      </c>
      <c r="H273" t="s">
        <v>521</v>
      </c>
      <c r="I273" s="33" t="s">
        <v>546</v>
      </c>
      <c r="K273" s="26">
        <v>100000</v>
      </c>
      <c r="L273" s="26">
        <v>100000</v>
      </c>
      <c r="M273" t="s">
        <v>86</v>
      </c>
      <c r="N273" t="s">
        <v>90</v>
      </c>
      <c r="O273" s="25" t="s">
        <v>41</v>
      </c>
      <c r="P273" t="s">
        <v>523</v>
      </c>
    </row>
    <row r="274" spans="1:16">
      <c r="A274" t="s">
        <v>91</v>
      </c>
      <c r="B274" s="29" t="s">
        <v>79</v>
      </c>
      <c r="C274" t="s">
        <v>545</v>
      </c>
      <c r="D274" s="29" t="s">
        <v>81</v>
      </c>
      <c r="E274" s="29" t="s">
        <v>79</v>
      </c>
      <c r="F274" t="s">
        <v>82</v>
      </c>
      <c r="G274" t="s">
        <v>59</v>
      </c>
      <c r="H274" t="s">
        <v>521</v>
      </c>
      <c r="I274" s="33" t="s">
        <v>547</v>
      </c>
      <c r="K274" s="26">
        <v>500000</v>
      </c>
      <c r="L274" s="26">
        <v>500000</v>
      </c>
      <c r="M274" t="s">
        <v>133</v>
      </c>
      <c r="N274" t="s">
        <v>90</v>
      </c>
      <c r="O274" s="25" t="s">
        <v>41</v>
      </c>
      <c r="P274" t="s">
        <v>523</v>
      </c>
    </row>
    <row r="275" spans="1:16" ht="30">
      <c r="A275" t="s">
        <v>91</v>
      </c>
      <c r="B275" s="29" t="s">
        <v>79</v>
      </c>
      <c r="C275" t="s">
        <v>545</v>
      </c>
      <c r="D275" s="29" t="s">
        <v>81</v>
      </c>
      <c r="E275" s="29" t="s">
        <v>79</v>
      </c>
      <c r="F275" t="s">
        <v>82</v>
      </c>
      <c r="G275" t="s">
        <v>99</v>
      </c>
      <c r="H275" t="s">
        <v>521</v>
      </c>
      <c r="I275" s="33" t="s">
        <v>548</v>
      </c>
      <c r="K275" s="26">
        <v>2500000</v>
      </c>
      <c r="L275" s="26">
        <v>2500000</v>
      </c>
      <c r="M275" t="s">
        <v>86</v>
      </c>
      <c r="N275" t="s">
        <v>373</v>
      </c>
      <c r="O275" s="25" t="s">
        <v>41</v>
      </c>
      <c r="P275" t="s">
        <v>523</v>
      </c>
    </row>
    <row r="276" spans="1:16">
      <c r="A276" t="s">
        <v>91</v>
      </c>
      <c r="B276" s="29" t="s">
        <v>79</v>
      </c>
      <c r="C276" t="s">
        <v>545</v>
      </c>
      <c r="D276" s="29" t="s">
        <v>81</v>
      </c>
      <c r="E276" s="29" t="s">
        <v>79</v>
      </c>
      <c r="F276" t="s">
        <v>82</v>
      </c>
      <c r="G276" t="s">
        <v>99</v>
      </c>
      <c r="H276" t="s">
        <v>521</v>
      </c>
      <c r="I276" s="33" t="s">
        <v>549</v>
      </c>
      <c r="K276" s="26">
        <v>2500000</v>
      </c>
      <c r="L276" s="26">
        <v>2500000</v>
      </c>
      <c r="M276" t="s">
        <v>86</v>
      </c>
      <c r="N276" t="s">
        <v>373</v>
      </c>
      <c r="O276" s="25" t="s">
        <v>41</v>
      </c>
      <c r="P276" t="s">
        <v>523</v>
      </c>
    </row>
    <row r="277" spans="1:16">
      <c r="A277" t="s">
        <v>91</v>
      </c>
      <c r="B277" s="29" t="s">
        <v>79</v>
      </c>
      <c r="C277" t="s">
        <v>545</v>
      </c>
      <c r="D277" s="29" t="s">
        <v>81</v>
      </c>
      <c r="E277" s="29" t="s">
        <v>79</v>
      </c>
      <c r="F277" t="s">
        <v>82</v>
      </c>
      <c r="G277" t="s">
        <v>59</v>
      </c>
      <c r="H277" t="s">
        <v>521</v>
      </c>
      <c r="I277" s="33" t="s">
        <v>243</v>
      </c>
      <c r="K277" s="26">
        <v>50000</v>
      </c>
      <c r="L277" s="26">
        <v>50000</v>
      </c>
      <c r="M277" t="s">
        <v>133</v>
      </c>
      <c r="N277" t="s">
        <v>373</v>
      </c>
      <c r="O277" s="25" t="s">
        <v>41</v>
      </c>
      <c r="P277" t="s">
        <v>523</v>
      </c>
    </row>
    <row r="278" spans="1:16" ht="30">
      <c r="A278" t="s">
        <v>91</v>
      </c>
      <c r="B278" s="29" t="s">
        <v>79</v>
      </c>
      <c r="C278" t="s">
        <v>545</v>
      </c>
      <c r="D278" s="29" t="s">
        <v>81</v>
      </c>
      <c r="E278" s="29" t="s">
        <v>79</v>
      </c>
      <c r="F278" t="s">
        <v>82</v>
      </c>
      <c r="G278" t="s">
        <v>99</v>
      </c>
      <c r="H278" t="s">
        <v>521</v>
      </c>
      <c r="I278" s="33" t="s">
        <v>550</v>
      </c>
      <c r="K278" s="26">
        <v>200000</v>
      </c>
      <c r="L278" s="26">
        <v>200000</v>
      </c>
      <c r="M278" t="s">
        <v>86</v>
      </c>
      <c r="N278" t="s">
        <v>373</v>
      </c>
      <c r="O278" s="25" t="s">
        <v>41</v>
      </c>
      <c r="P278" t="s">
        <v>523</v>
      </c>
    </row>
    <row r="279" spans="1:16" ht="30">
      <c r="A279" t="s">
        <v>91</v>
      </c>
      <c r="B279" s="29" t="s">
        <v>79</v>
      </c>
      <c r="C279" t="s">
        <v>545</v>
      </c>
      <c r="D279" s="29" t="s">
        <v>81</v>
      </c>
      <c r="E279" s="29" t="s">
        <v>79</v>
      </c>
      <c r="F279" t="s">
        <v>82</v>
      </c>
      <c r="G279" t="s">
        <v>99</v>
      </c>
      <c r="H279" t="s">
        <v>521</v>
      </c>
      <c r="I279" s="33" t="s">
        <v>551</v>
      </c>
      <c r="K279" s="26">
        <v>300000</v>
      </c>
      <c r="L279" s="26">
        <v>300000</v>
      </c>
      <c r="M279" t="s">
        <v>133</v>
      </c>
      <c r="N279" t="s">
        <v>484</v>
      </c>
      <c r="O279" s="25" t="s">
        <v>41</v>
      </c>
      <c r="P279" t="s">
        <v>523</v>
      </c>
    </row>
    <row r="280" spans="1:16" ht="45">
      <c r="A280" t="s">
        <v>91</v>
      </c>
      <c r="B280" s="29" t="s">
        <v>79</v>
      </c>
      <c r="C280" t="s">
        <v>545</v>
      </c>
      <c r="D280" s="29" t="s">
        <v>81</v>
      </c>
      <c r="E280" s="29" t="s">
        <v>79</v>
      </c>
      <c r="F280" t="s">
        <v>82</v>
      </c>
      <c r="G280" t="s">
        <v>99</v>
      </c>
      <c r="H280" t="s">
        <v>521</v>
      </c>
      <c r="I280" s="33" t="s">
        <v>552</v>
      </c>
      <c r="K280" s="26">
        <v>80000</v>
      </c>
      <c r="L280" s="26">
        <v>80000</v>
      </c>
      <c r="M280" t="s">
        <v>86</v>
      </c>
      <c r="N280" s="25" t="s">
        <v>421</v>
      </c>
      <c r="O280" s="25" t="s">
        <v>41</v>
      </c>
      <c r="P280" t="s">
        <v>523</v>
      </c>
    </row>
    <row r="281" spans="1:16">
      <c r="A281" t="s">
        <v>91</v>
      </c>
      <c r="B281" s="29" t="s">
        <v>79</v>
      </c>
      <c r="C281" t="s">
        <v>545</v>
      </c>
      <c r="D281" s="29" t="s">
        <v>81</v>
      </c>
      <c r="E281" s="29" t="s">
        <v>79</v>
      </c>
      <c r="F281" t="s">
        <v>82</v>
      </c>
      <c r="G281" t="s">
        <v>99</v>
      </c>
      <c r="H281" t="s">
        <v>521</v>
      </c>
      <c r="I281" s="33" t="s">
        <v>553</v>
      </c>
      <c r="K281" s="26">
        <v>250000</v>
      </c>
      <c r="L281" s="26">
        <v>250000</v>
      </c>
      <c r="M281" t="s">
        <v>86</v>
      </c>
      <c r="N281" s="25" t="s">
        <v>421</v>
      </c>
      <c r="O281" s="25" t="s">
        <v>41</v>
      </c>
      <c r="P281" t="s">
        <v>523</v>
      </c>
    </row>
    <row r="282" spans="1:16" ht="60">
      <c r="A282" t="s">
        <v>91</v>
      </c>
      <c r="B282" s="29" t="s">
        <v>79</v>
      </c>
      <c r="C282" t="s">
        <v>545</v>
      </c>
      <c r="D282" s="29" t="s">
        <v>81</v>
      </c>
      <c r="E282" s="29" t="s">
        <v>79</v>
      </c>
      <c r="F282" t="s">
        <v>82</v>
      </c>
      <c r="G282" t="s">
        <v>99</v>
      </c>
      <c r="H282" t="s">
        <v>521</v>
      </c>
      <c r="I282" s="33" t="s">
        <v>554</v>
      </c>
      <c r="K282" s="26">
        <v>80000</v>
      </c>
      <c r="L282" s="26">
        <v>80000</v>
      </c>
      <c r="M282" t="s">
        <v>86</v>
      </c>
      <c r="N282" s="25" t="s">
        <v>421</v>
      </c>
      <c r="O282" s="25" t="s">
        <v>41</v>
      </c>
      <c r="P282" t="s">
        <v>523</v>
      </c>
    </row>
    <row r="283" spans="1:16" ht="30">
      <c r="A283" t="s">
        <v>91</v>
      </c>
      <c r="B283" s="29" t="s">
        <v>79</v>
      </c>
      <c r="C283" t="s">
        <v>545</v>
      </c>
      <c r="D283" s="29" t="s">
        <v>81</v>
      </c>
      <c r="E283" s="29" t="s">
        <v>79</v>
      </c>
      <c r="F283" t="s">
        <v>82</v>
      </c>
      <c r="G283" t="s">
        <v>99</v>
      </c>
      <c r="H283" t="s">
        <v>521</v>
      </c>
      <c r="I283" s="33" t="s">
        <v>555</v>
      </c>
      <c r="K283" s="26">
        <v>50000</v>
      </c>
      <c r="L283" s="26">
        <v>50000</v>
      </c>
      <c r="M283" t="s">
        <v>86</v>
      </c>
      <c r="N283" s="25" t="s">
        <v>421</v>
      </c>
      <c r="O283" s="25" t="s">
        <v>41</v>
      </c>
      <c r="P283" t="s">
        <v>523</v>
      </c>
    </row>
    <row r="284" spans="1:16" ht="60">
      <c r="A284" t="s">
        <v>91</v>
      </c>
      <c r="B284" s="29" t="s">
        <v>79</v>
      </c>
      <c r="C284" t="s">
        <v>545</v>
      </c>
      <c r="D284" s="29" t="s">
        <v>81</v>
      </c>
      <c r="E284" s="29" t="s">
        <v>79</v>
      </c>
      <c r="F284" t="s">
        <v>82</v>
      </c>
      <c r="G284" t="s">
        <v>99</v>
      </c>
      <c r="H284" t="s">
        <v>521</v>
      </c>
      <c r="I284" s="33" t="s">
        <v>556</v>
      </c>
      <c r="K284" s="26">
        <v>80000</v>
      </c>
      <c r="L284" s="26">
        <v>80000</v>
      </c>
      <c r="M284" t="s">
        <v>86</v>
      </c>
      <c r="N284" s="25" t="s">
        <v>421</v>
      </c>
      <c r="O284" s="25" t="s">
        <v>41</v>
      </c>
      <c r="P284" t="s">
        <v>523</v>
      </c>
    </row>
    <row r="285" spans="1:16" ht="60">
      <c r="A285" t="s">
        <v>91</v>
      </c>
      <c r="B285" s="29" t="s">
        <v>79</v>
      </c>
      <c r="C285" t="s">
        <v>545</v>
      </c>
      <c r="D285" s="29" t="s">
        <v>81</v>
      </c>
      <c r="E285" s="29" t="s">
        <v>79</v>
      </c>
      <c r="F285" t="s">
        <v>82</v>
      </c>
      <c r="G285" t="s">
        <v>99</v>
      </c>
      <c r="H285" t="s">
        <v>521</v>
      </c>
      <c r="I285" s="33" t="s">
        <v>557</v>
      </c>
      <c r="K285" s="26">
        <v>80000</v>
      </c>
      <c r="L285" s="26">
        <v>80000</v>
      </c>
      <c r="M285" t="s">
        <v>86</v>
      </c>
      <c r="N285" s="25" t="s">
        <v>421</v>
      </c>
      <c r="O285" s="25" t="s">
        <v>41</v>
      </c>
      <c r="P285" t="s">
        <v>523</v>
      </c>
    </row>
    <row r="286" spans="1:16" s="35" customFormat="1">
      <c r="A286" s="49" t="s">
        <v>205</v>
      </c>
      <c r="B286" t="s">
        <v>79</v>
      </c>
      <c r="C286" t="s">
        <v>558</v>
      </c>
      <c r="D286" s="25" t="s">
        <v>559</v>
      </c>
      <c r="E286" t="s">
        <v>79</v>
      </c>
      <c r="F286" s="49" t="s">
        <v>151</v>
      </c>
      <c r="G286" s="49" t="s">
        <v>59</v>
      </c>
      <c r="H286" s="49" t="s">
        <v>560</v>
      </c>
      <c r="I286" s="49" t="s">
        <v>561</v>
      </c>
      <c r="K286" s="53">
        <v>6900000</v>
      </c>
      <c r="L286" s="53">
        <v>6900000</v>
      </c>
      <c r="M286" s="49" t="s">
        <v>900</v>
      </c>
      <c r="N286" s="49" t="s">
        <v>96</v>
      </c>
      <c r="O286" s="35" t="s">
        <v>79</v>
      </c>
      <c r="P286" s="49" t="s">
        <v>563</v>
      </c>
    </row>
    <row r="287" spans="1:16" s="35" customFormat="1">
      <c r="A287" s="49" t="s">
        <v>121</v>
      </c>
      <c r="B287" t="s">
        <v>79</v>
      </c>
      <c r="C287" t="s">
        <v>564</v>
      </c>
      <c r="D287" s="25" t="s">
        <v>559</v>
      </c>
      <c r="E287" t="s">
        <v>79</v>
      </c>
      <c r="F287" s="49" t="s">
        <v>901</v>
      </c>
      <c r="G287" s="49" t="s">
        <v>59</v>
      </c>
      <c r="H287" s="49" t="s">
        <v>566</v>
      </c>
      <c r="I287" s="49" t="s">
        <v>567</v>
      </c>
      <c r="K287" s="53">
        <v>150000</v>
      </c>
      <c r="L287" s="53">
        <v>150000</v>
      </c>
      <c r="M287" s="49" t="s">
        <v>902</v>
      </c>
      <c r="N287" s="49" t="s">
        <v>87</v>
      </c>
      <c r="O287" s="35" t="s">
        <v>79</v>
      </c>
      <c r="P287" s="49" t="s">
        <v>569</v>
      </c>
    </row>
    <row r="288" spans="1:16" s="35" customFormat="1">
      <c r="A288" s="49" t="s">
        <v>121</v>
      </c>
      <c r="B288" t="s">
        <v>79</v>
      </c>
      <c r="C288" t="s">
        <v>564</v>
      </c>
      <c r="D288" s="25" t="s">
        <v>559</v>
      </c>
      <c r="E288" t="s">
        <v>79</v>
      </c>
      <c r="F288" s="49" t="s">
        <v>901</v>
      </c>
      <c r="G288" s="49" t="s">
        <v>58</v>
      </c>
      <c r="H288" s="49" t="s">
        <v>566</v>
      </c>
      <c r="I288" s="49" t="s">
        <v>570</v>
      </c>
      <c r="K288" s="53">
        <v>100000</v>
      </c>
      <c r="L288" s="53">
        <v>100000</v>
      </c>
      <c r="M288" s="49" t="s">
        <v>903</v>
      </c>
      <c r="N288" s="49" t="s">
        <v>87</v>
      </c>
      <c r="O288" s="35" t="s">
        <v>79</v>
      </c>
      <c r="P288" s="49" t="s">
        <v>569</v>
      </c>
    </row>
    <row r="289" spans="1:16" s="35" customFormat="1">
      <c r="A289" s="49" t="s">
        <v>121</v>
      </c>
      <c r="B289" t="s">
        <v>79</v>
      </c>
      <c r="C289" t="s">
        <v>564</v>
      </c>
      <c r="D289" s="25" t="s">
        <v>559</v>
      </c>
      <c r="E289" t="s">
        <v>79</v>
      </c>
      <c r="F289" s="49" t="s">
        <v>901</v>
      </c>
      <c r="G289" s="49" t="s">
        <v>58</v>
      </c>
      <c r="H289" s="49" t="s">
        <v>566</v>
      </c>
      <c r="I289" s="49" t="s">
        <v>571</v>
      </c>
      <c r="K289" s="53">
        <v>280000</v>
      </c>
      <c r="L289" s="53">
        <v>280000</v>
      </c>
      <c r="M289" s="49" t="s">
        <v>904</v>
      </c>
      <c r="N289" s="49" t="s">
        <v>87</v>
      </c>
      <c r="O289" s="35" t="s">
        <v>79</v>
      </c>
      <c r="P289" s="49" t="s">
        <v>569</v>
      </c>
    </row>
    <row r="290" spans="1:16" s="35" customFormat="1">
      <c r="A290" s="49" t="s">
        <v>121</v>
      </c>
      <c r="B290" t="s">
        <v>79</v>
      </c>
      <c r="C290" t="s">
        <v>564</v>
      </c>
      <c r="D290" s="25" t="s">
        <v>559</v>
      </c>
      <c r="E290" t="s">
        <v>79</v>
      </c>
      <c r="F290" s="49" t="s">
        <v>901</v>
      </c>
      <c r="G290" s="49" t="s">
        <v>59</v>
      </c>
      <c r="H290" s="49" t="s">
        <v>566</v>
      </c>
      <c r="I290" s="49" t="s">
        <v>572</v>
      </c>
      <c r="K290" s="53">
        <v>90000</v>
      </c>
      <c r="L290" s="53">
        <v>90000</v>
      </c>
      <c r="M290" s="49" t="s">
        <v>905</v>
      </c>
      <c r="N290" s="49" t="s">
        <v>96</v>
      </c>
      <c r="O290" s="35" t="s">
        <v>79</v>
      </c>
      <c r="P290" s="49" t="s">
        <v>569</v>
      </c>
    </row>
    <row r="291" spans="1:16">
      <c r="A291" s="49" t="s">
        <v>91</v>
      </c>
      <c r="B291" t="s">
        <v>79</v>
      </c>
      <c r="C291" t="s">
        <v>573</v>
      </c>
      <c r="D291" s="25" t="s">
        <v>559</v>
      </c>
      <c r="E291" t="s">
        <v>79</v>
      </c>
      <c r="F291" s="49" t="s">
        <v>906</v>
      </c>
      <c r="G291" s="49" t="s">
        <v>58</v>
      </c>
      <c r="H291" s="49" t="s">
        <v>575</v>
      </c>
      <c r="I291" s="49" t="s">
        <v>576</v>
      </c>
      <c r="K291" s="53">
        <v>3500000</v>
      </c>
      <c r="L291" s="53">
        <v>3500000</v>
      </c>
      <c r="M291" s="49" t="s">
        <v>907</v>
      </c>
      <c r="N291" s="49" t="s">
        <v>87</v>
      </c>
      <c r="O291" s="35" t="s">
        <v>79</v>
      </c>
      <c r="P291" s="49" t="s">
        <v>577</v>
      </c>
    </row>
    <row r="292" spans="1:16">
      <c r="A292" s="49" t="s">
        <v>91</v>
      </c>
      <c r="B292" t="s">
        <v>79</v>
      </c>
      <c r="C292" t="s">
        <v>573</v>
      </c>
      <c r="D292" s="25" t="s">
        <v>559</v>
      </c>
      <c r="E292" t="s">
        <v>79</v>
      </c>
      <c r="F292" s="49" t="s">
        <v>906</v>
      </c>
      <c r="G292" s="49" t="s">
        <v>58</v>
      </c>
      <c r="H292" s="49" t="s">
        <v>575</v>
      </c>
      <c r="I292" s="49" t="s">
        <v>578</v>
      </c>
      <c r="K292" s="53">
        <v>1500000</v>
      </c>
      <c r="L292" s="53">
        <v>1500000</v>
      </c>
      <c r="M292" s="49" t="s">
        <v>904</v>
      </c>
      <c r="N292" s="49" t="s">
        <v>87</v>
      </c>
      <c r="O292" s="35" t="s">
        <v>79</v>
      </c>
      <c r="P292" s="49" t="s">
        <v>577</v>
      </c>
    </row>
    <row r="293" spans="1:16">
      <c r="A293" s="49" t="s">
        <v>91</v>
      </c>
      <c r="B293" t="s">
        <v>79</v>
      </c>
      <c r="C293" t="s">
        <v>573</v>
      </c>
      <c r="D293" s="25" t="s">
        <v>559</v>
      </c>
      <c r="E293" t="s">
        <v>79</v>
      </c>
      <c r="F293" s="49" t="s">
        <v>906</v>
      </c>
      <c r="G293" s="49" t="s">
        <v>58</v>
      </c>
      <c r="H293" s="49" t="s">
        <v>575</v>
      </c>
      <c r="I293" s="49" t="s">
        <v>579</v>
      </c>
      <c r="K293" s="53">
        <v>3950000</v>
      </c>
      <c r="L293" s="53">
        <v>3950000</v>
      </c>
      <c r="M293" s="49" t="s">
        <v>907</v>
      </c>
      <c r="N293" s="49" t="s">
        <v>87</v>
      </c>
      <c r="O293" s="35" t="s">
        <v>79</v>
      </c>
      <c r="P293" s="49" t="s">
        <v>577</v>
      </c>
    </row>
    <row r="294" spans="1:16">
      <c r="A294" s="49" t="s">
        <v>91</v>
      </c>
      <c r="B294" t="s">
        <v>79</v>
      </c>
      <c r="C294" t="s">
        <v>573</v>
      </c>
      <c r="D294" s="25" t="s">
        <v>559</v>
      </c>
      <c r="E294" t="s">
        <v>79</v>
      </c>
      <c r="F294" s="49" t="s">
        <v>906</v>
      </c>
      <c r="G294" s="49" t="s">
        <v>58</v>
      </c>
      <c r="H294" s="49" t="s">
        <v>575</v>
      </c>
      <c r="I294" s="49" t="s">
        <v>580</v>
      </c>
      <c r="K294" s="53">
        <v>1000000</v>
      </c>
      <c r="L294" s="53">
        <v>1000000</v>
      </c>
      <c r="M294" s="49" t="s">
        <v>904</v>
      </c>
      <c r="N294" s="49" t="s">
        <v>87</v>
      </c>
      <c r="O294" s="35" t="s">
        <v>79</v>
      </c>
      <c r="P294" s="49" t="s">
        <v>577</v>
      </c>
    </row>
    <row r="295" spans="1:16">
      <c r="A295" s="49" t="s">
        <v>121</v>
      </c>
      <c r="B295" t="s">
        <v>79</v>
      </c>
      <c r="C295" t="s">
        <v>581</v>
      </c>
      <c r="D295" s="25" t="s">
        <v>559</v>
      </c>
      <c r="E295" t="s">
        <v>79</v>
      </c>
      <c r="F295" s="49" t="s">
        <v>908</v>
      </c>
      <c r="G295" s="49" t="s">
        <v>58</v>
      </c>
      <c r="H295" s="49" t="s">
        <v>582</v>
      </c>
      <c r="I295" s="49" t="s">
        <v>583</v>
      </c>
      <c r="K295" s="53">
        <v>55000</v>
      </c>
      <c r="L295" s="53">
        <v>55000</v>
      </c>
      <c r="M295" s="49" t="s">
        <v>909</v>
      </c>
      <c r="N295" s="49" t="s">
        <v>96</v>
      </c>
      <c r="O295" s="35" t="s">
        <v>79</v>
      </c>
      <c r="P295" s="49" t="s">
        <v>584</v>
      </c>
    </row>
    <row r="296" spans="1:16">
      <c r="A296" s="49" t="s">
        <v>121</v>
      </c>
      <c r="B296" t="s">
        <v>79</v>
      </c>
      <c r="C296" t="s">
        <v>581</v>
      </c>
      <c r="D296" s="25" t="s">
        <v>559</v>
      </c>
      <c r="E296" t="s">
        <v>79</v>
      </c>
      <c r="F296" s="49" t="s">
        <v>908</v>
      </c>
      <c r="G296" s="49" t="s">
        <v>59</v>
      </c>
      <c r="H296" s="49" t="s">
        <v>582</v>
      </c>
      <c r="I296" s="49" t="s">
        <v>586</v>
      </c>
      <c r="K296" s="53">
        <v>75000</v>
      </c>
      <c r="L296" s="53">
        <v>75000</v>
      </c>
      <c r="M296" s="49" t="s">
        <v>902</v>
      </c>
      <c r="N296" s="49" t="s">
        <v>96</v>
      </c>
      <c r="O296" s="35" t="s">
        <v>79</v>
      </c>
      <c r="P296" s="49" t="s">
        <v>584</v>
      </c>
    </row>
    <row r="297" spans="1:16">
      <c r="A297" s="49" t="s">
        <v>121</v>
      </c>
      <c r="B297" t="s">
        <v>79</v>
      </c>
      <c r="C297" t="s">
        <v>581</v>
      </c>
      <c r="D297" s="25" t="s">
        <v>559</v>
      </c>
      <c r="E297" t="s">
        <v>79</v>
      </c>
      <c r="F297" s="49" t="s">
        <v>908</v>
      </c>
      <c r="G297" s="49" t="s">
        <v>58</v>
      </c>
      <c r="H297" s="49" t="s">
        <v>582</v>
      </c>
      <c r="I297" s="49" t="s">
        <v>588</v>
      </c>
      <c r="K297" s="53">
        <v>155000</v>
      </c>
      <c r="L297" s="53">
        <v>155000</v>
      </c>
      <c r="M297" s="49" t="s">
        <v>909</v>
      </c>
      <c r="N297" s="49" t="s">
        <v>96</v>
      </c>
      <c r="O297" s="35" t="s">
        <v>79</v>
      </c>
      <c r="P297" s="49" t="s">
        <v>584</v>
      </c>
    </row>
    <row r="298" spans="1:16">
      <c r="A298" s="49" t="s">
        <v>121</v>
      </c>
      <c r="B298" t="s">
        <v>79</v>
      </c>
      <c r="C298" t="s">
        <v>581</v>
      </c>
      <c r="D298" s="25" t="s">
        <v>559</v>
      </c>
      <c r="E298" t="s">
        <v>79</v>
      </c>
      <c r="F298" s="49" t="s">
        <v>908</v>
      </c>
      <c r="G298" s="49" t="s">
        <v>58</v>
      </c>
      <c r="H298" s="49" t="s">
        <v>582</v>
      </c>
      <c r="I298" s="49" t="s">
        <v>589</v>
      </c>
      <c r="K298" s="53">
        <v>86000</v>
      </c>
      <c r="L298" s="53">
        <v>86000</v>
      </c>
      <c r="M298" s="49" t="s">
        <v>909</v>
      </c>
      <c r="N298" s="49" t="s">
        <v>96</v>
      </c>
      <c r="O298" s="35" t="s">
        <v>79</v>
      </c>
      <c r="P298" s="49" t="s">
        <v>584</v>
      </c>
    </row>
    <row r="299" spans="1:16">
      <c r="A299" s="49" t="s">
        <v>121</v>
      </c>
      <c r="B299" t="s">
        <v>79</v>
      </c>
      <c r="C299" t="s">
        <v>581</v>
      </c>
      <c r="D299" s="25" t="s">
        <v>559</v>
      </c>
      <c r="E299" t="s">
        <v>79</v>
      </c>
      <c r="F299" s="49" t="s">
        <v>908</v>
      </c>
      <c r="G299" s="49" t="s">
        <v>58</v>
      </c>
      <c r="H299" s="49" t="s">
        <v>582</v>
      </c>
      <c r="I299" s="49" t="s">
        <v>590</v>
      </c>
      <c r="K299" s="53">
        <v>137000</v>
      </c>
      <c r="L299" s="53">
        <v>137000</v>
      </c>
      <c r="M299" s="49" t="s">
        <v>909</v>
      </c>
      <c r="N299" s="49" t="s">
        <v>96</v>
      </c>
      <c r="O299" s="35" t="s">
        <v>79</v>
      </c>
      <c r="P299" s="49" t="s">
        <v>584</v>
      </c>
    </row>
    <row r="300" spans="1:16">
      <c r="A300" s="49" t="s">
        <v>121</v>
      </c>
      <c r="B300" t="s">
        <v>79</v>
      </c>
      <c r="C300" t="s">
        <v>581</v>
      </c>
      <c r="D300" s="25" t="s">
        <v>559</v>
      </c>
      <c r="E300" t="s">
        <v>79</v>
      </c>
      <c r="F300" s="49" t="s">
        <v>908</v>
      </c>
      <c r="G300" s="49" t="s">
        <v>58</v>
      </c>
      <c r="H300" s="49" t="s">
        <v>582</v>
      </c>
      <c r="I300" s="49" t="s">
        <v>591</v>
      </c>
      <c r="K300" s="53">
        <v>100000</v>
      </c>
      <c r="L300" s="53">
        <v>100000</v>
      </c>
      <c r="M300" s="49" t="s">
        <v>910</v>
      </c>
      <c r="N300" s="49" t="s">
        <v>96</v>
      </c>
      <c r="O300" s="35" t="s">
        <v>79</v>
      </c>
      <c r="P300" s="49" t="s">
        <v>584</v>
      </c>
    </row>
    <row r="301" spans="1:16">
      <c r="A301" s="49" t="s">
        <v>121</v>
      </c>
      <c r="B301" t="s">
        <v>79</v>
      </c>
      <c r="C301" t="s">
        <v>581</v>
      </c>
      <c r="D301" s="25" t="s">
        <v>559</v>
      </c>
      <c r="E301" t="s">
        <v>79</v>
      </c>
      <c r="F301" s="49" t="s">
        <v>908</v>
      </c>
      <c r="G301" s="49" t="s">
        <v>58</v>
      </c>
      <c r="H301" s="49" t="s">
        <v>582</v>
      </c>
      <c r="I301" s="49" t="s">
        <v>592</v>
      </c>
      <c r="K301" s="53">
        <v>62000</v>
      </c>
      <c r="L301" s="53">
        <v>62000</v>
      </c>
      <c r="M301" s="49" t="s">
        <v>909</v>
      </c>
      <c r="N301" s="49" t="s">
        <v>96</v>
      </c>
      <c r="O301" s="35" t="s">
        <v>79</v>
      </c>
      <c r="P301" s="49" t="s">
        <v>584</v>
      </c>
    </row>
    <row r="302" spans="1:16">
      <c r="A302" s="49" t="s">
        <v>121</v>
      </c>
      <c r="B302" t="s">
        <v>79</v>
      </c>
      <c r="C302" t="s">
        <v>581</v>
      </c>
      <c r="D302" s="25" t="s">
        <v>559</v>
      </c>
      <c r="E302" t="s">
        <v>79</v>
      </c>
      <c r="F302" s="49" t="s">
        <v>908</v>
      </c>
      <c r="G302" s="49" t="s">
        <v>59</v>
      </c>
      <c r="H302" s="49" t="s">
        <v>582</v>
      </c>
      <c r="I302" s="49" t="s">
        <v>593</v>
      </c>
      <c r="K302" s="53">
        <v>187000</v>
      </c>
      <c r="L302" s="53">
        <v>187000</v>
      </c>
      <c r="M302" s="49" t="s">
        <v>902</v>
      </c>
      <c r="N302" s="49" t="s">
        <v>96</v>
      </c>
      <c r="O302" s="35" t="s">
        <v>79</v>
      </c>
      <c r="P302" s="49" t="s">
        <v>584</v>
      </c>
    </row>
    <row r="303" spans="1:16">
      <c r="A303" s="49" t="s">
        <v>121</v>
      </c>
      <c r="B303" t="s">
        <v>79</v>
      </c>
      <c r="C303" t="s">
        <v>581</v>
      </c>
      <c r="D303" s="25" t="s">
        <v>559</v>
      </c>
      <c r="E303" t="s">
        <v>79</v>
      </c>
      <c r="F303" s="49" t="s">
        <v>908</v>
      </c>
      <c r="G303" s="49" t="s">
        <v>58</v>
      </c>
      <c r="H303" s="49" t="s">
        <v>582</v>
      </c>
      <c r="I303" s="49" t="s">
        <v>594</v>
      </c>
      <c r="K303" s="53">
        <v>75000</v>
      </c>
      <c r="L303" s="53">
        <v>75000</v>
      </c>
      <c r="M303" s="49" t="s">
        <v>909</v>
      </c>
      <c r="N303" s="49" t="s">
        <v>87</v>
      </c>
      <c r="O303" s="35" t="s">
        <v>79</v>
      </c>
      <c r="P303" s="49" t="s">
        <v>584</v>
      </c>
    </row>
    <row r="304" spans="1:16">
      <c r="A304" s="49" t="s">
        <v>121</v>
      </c>
      <c r="B304" t="s">
        <v>79</v>
      </c>
      <c r="C304" t="s">
        <v>581</v>
      </c>
      <c r="D304" s="25" t="s">
        <v>559</v>
      </c>
      <c r="E304" t="s">
        <v>79</v>
      </c>
      <c r="F304" s="49" t="s">
        <v>908</v>
      </c>
      <c r="G304" s="49" t="s">
        <v>58</v>
      </c>
      <c r="H304" s="49" t="s">
        <v>582</v>
      </c>
      <c r="I304" s="49" t="s">
        <v>595</v>
      </c>
      <c r="K304" s="53">
        <v>230000</v>
      </c>
      <c r="L304" s="53">
        <v>230000</v>
      </c>
      <c r="M304" s="49" t="s">
        <v>909</v>
      </c>
      <c r="N304" s="49" t="s">
        <v>96</v>
      </c>
      <c r="O304" s="35" t="s">
        <v>79</v>
      </c>
      <c r="P304" s="49" t="s">
        <v>584</v>
      </c>
    </row>
    <row r="305" spans="1:16">
      <c r="A305" s="49" t="s">
        <v>121</v>
      </c>
      <c r="B305" t="s">
        <v>79</v>
      </c>
      <c r="C305" t="s">
        <v>581</v>
      </c>
      <c r="D305" s="25" t="s">
        <v>559</v>
      </c>
      <c r="E305" t="s">
        <v>79</v>
      </c>
      <c r="F305" s="49" t="s">
        <v>908</v>
      </c>
      <c r="G305" s="49" t="s">
        <v>59</v>
      </c>
      <c r="H305" s="49" t="s">
        <v>582</v>
      </c>
      <c r="I305" s="49" t="s">
        <v>596</v>
      </c>
      <c r="K305" s="53">
        <v>15000</v>
      </c>
      <c r="L305" s="53">
        <v>15000</v>
      </c>
      <c r="M305" s="49" t="s">
        <v>902</v>
      </c>
      <c r="N305" s="49" t="s">
        <v>96</v>
      </c>
      <c r="O305" s="35" t="s">
        <v>79</v>
      </c>
      <c r="P305" s="49" t="s">
        <v>584</v>
      </c>
    </row>
    <row r="306" spans="1:16">
      <c r="A306" s="49" t="s">
        <v>121</v>
      </c>
      <c r="B306" t="s">
        <v>79</v>
      </c>
      <c r="C306" t="s">
        <v>581</v>
      </c>
      <c r="D306" s="25" t="s">
        <v>559</v>
      </c>
      <c r="E306" t="s">
        <v>79</v>
      </c>
      <c r="F306" s="49" t="s">
        <v>908</v>
      </c>
      <c r="G306" s="49" t="s">
        <v>58</v>
      </c>
      <c r="H306" s="49" t="s">
        <v>582</v>
      </c>
      <c r="I306" s="49" t="s">
        <v>597</v>
      </c>
      <c r="K306" s="53">
        <v>80000</v>
      </c>
      <c r="L306" s="53">
        <v>80000</v>
      </c>
      <c r="M306" s="49" t="s">
        <v>909</v>
      </c>
      <c r="N306" s="49" t="s">
        <v>96</v>
      </c>
      <c r="O306" s="35" t="s">
        <v>79</v>
      </c>
      <c r="P306" s="49" t="s">
        <v>584</v>
      </c>
    </row>
    <row r="307" spans="1:16">
      <c r="A307" s="49" t="s">
        <v>121</v>
      </c>
      <c r="B307" t="s">
        <v>79</v>
      </c>
      <c r="C307" t="s">
        <v>581</v>
      </c>
      <c r="D307" s="25" t="s">
        <v>559</v>
      </c>
      <c r="E307" t="s">
        <v>79</v>
      </c>
      <c r="F307" s="49" t="s">
        <v>908</v>
      </c>
      <c r="G307" s="49" t="s">
        <v>58</v>
      </c>
      <c r="H307" s="49" t="s">
        <v>582</v>
      </c>
      <c r="I307" s="49" t="s">
        <v>598</v>
      </c>
      <c r="K307" s="53">
        <v>67000</v>
      </c>
      <c r="L307" s="53">
        <v>67000</v>
      </c>
      <c r="M307" s="49" t="s">
        <v>909</v>
      </c>
      <c r="N307" s="49" t="s">
        <v>96</v>
      </c>
      <c r="O307" s="35" t="s">
        <v>79</v>
      </c>
      <c r="P307" s="49" t="s">
        <v>584</v>
      </c>
    </row>
    <row r="308" spans="1:16">
      <c r="A308" s="49" t="s">
        <v>121</v>
      </c>
      <c r="B308" t="s">
        <v>79</v>
      </c>
      <c r="C308" t="s">
        <v>581</v>
      </c>
      <c r="D308" s="25" t="s">
        <v>559</v>
      </c>
      <c r="E308" t="s">
        <v>79</v>
      </c>
      <c r="F308" s="49" t="s">
        <v>908</v>
      </c>
      <c r="G308" s="49" t="s">
        <v>58</v>
      </c>
      <c r="H308" s="49" t="s">
        <v>582</v>
      </c>
      <c r="I308" s="49" t="s">
        <v>599</v>
      </c>
      <c r="K308" s="53">
        <v>80000</v>
      </c>
      <c r="L308" s="53">
        <v>80000</v>
      </c>
      <c r="M308" s="49" t="s">
        <v>909</v>
      </c>
      <c r="N308" s="49" t="s">
        <v>96</v>
      </c>
      <c r="O308" s="35" t="s">
        <v>79</v>
      </c>
      <c r="P308" s="49" t="s">
        <v>584</v>
      </c>
    </row>
    <row r="309" spans="1:16">
      <c r="A309" s="49" t="s">
        <v>121</v>
      </c>
      <c r="B309" t="s">
        <v>79</v>
      </c>
      <c r="C309" t="s">
        <v>581</v>
      </c>
      <c r="D309" s="25" t="s">
        <v>559</v>
      </c>
      <c r="E309" t="s">
        <v>79</v>
      </c>
      <c r="F309" s="49" t="s">
        <v>908</v>
      </c>
      <c r="G309" s="49" t="s">
        <v>58</v>
      </c>
      <c r="H309" s="49" t="s">
        <v>582</v>
      </c>
      <c r="I309" s="49" t="s">
        <v>600</v>
      </c>
      <c r="K309" s="53">
        <v>80000</v>
      </c>
      <c r="L309" s="53">
        <v>80000</v>
      </c>
      <c r="M309" s="49" t="s">
        <v>909</v>
      </c>
      <c r="N309" s="49" t="s">
        <v>96</v>
      </c>
      <c r="O309" s="35" t="s">
        <v>79</v>
      </c>
      <c r="P309" s="49" t="s">
        <v>584</v>
      </c>
    </row>
    <row r="310" spans="1:16">
      <c r="A310" s="49" t="s">
        <v>121</v>
      </c>
      <c r="B310" t="s">
        <v>79</v>
      </c>
      <c r="C310" t="s">
        <v>581</v>
      </c>
      <c r="D310" s="25" t="s">
        <v>559</v>
      </c>
      <c r="E310" t="s">
        <v>79</v>
      </c>
      <c r="F310" s="49" t="s">
        <v>908</v>
      </c>
      <c r="G310" s="49" t="s">
        <v>58</v>
      </c>
      <c r="H310" s="49" t="s">
        <v>582</v>
      </c>
      <c r="I310" s="49" t="s">
        <v>601</v>
      </c>
      <c r="K310" s="53">
        <v>80000</v>
      </c>
      <c r="L310" s="53">
        <v>80000</v>
      </c>
      <c r="M310" s="49" t="s">
        <v>909</v>
      </c>
      <c r="N310" s="49" t="s">
        <v>96</v>
      </c>
      <c r="O310" s="35" t="s">
        <v>79</v>
      </c>
      <c r="P310" s="49" t="s">
        <v>584</v>
      </c>
    </row>
    <row r="311" spans="1:16">
      <c r="A311" s="49" t="s">
        <v>121</v>
      </c>
      <c r="B311" t="s">
        <v>79</v>
      </c>
      <c r="C311" t="s">
        <v>581</v>
      </c>
      <c r="D311" s="25" t="s">
        <v>559</v>
      </c>
      <c r="E311" t="s">
        <v>79</v>
      </c>
      <c r="F311" s="49" t="s">
        <v>908</v>
      </c>
      <c r="G311" s="49" t="s">
        <v>59</v>
      </c>
      <c r="H311" s="49" t="s">
        <v>582</v>
      </c>
      <c r="I311" s="49" t="s">
        <v>603</v>
      </c>
      <c r="K311" s="53">
        <v>70000</v>
      </c>
      <c r="L311" s="53">
        <v>70000</v>
      </c>
      <c r="M311" s="49" t="s">
        <v>902</v>
      </c>
      <c r="N311" s="49" t="s">
        <v>96</v>
      </c>
      <c r="O311" s="35" t="s">
        <v>79</v>
      </c>
      <c r="P311" s="49" t="s">
        <v>584</v>
      </c>
    </row>
    <row r="312" spans="1:16">
      <c r="A312" s="49" t="s">
        <v>121</v>
      </c>
      <c r="B312" t="s">
        <v>79</v>
      </c>
      <c r="C312" t="s">
        <v>581</v>
      </c>
      <c r="D312" s="25" t="s">
        <v>559</v>
      </c>
      <c r="E312" t="s">
        <v>79</v>
      </c>
      <c r="F312" s="49" t="s">
        <v>908</v>
      </c>
      <c r="G312" s="49" t="s">
        <v>58</v>
      </c>
      <c r="H312" s="49" t="s">
        <v>582</v>
      </c>
      <c r="I312" s="49" t="s">
        <v>604</v>
      </c>
      <c r="K312" s="53">
        <v>100000</v>
      </c>
      <c r="L312" s="53">
        <v>100000</v>
      </c>
      <c r="M312" s="49" t="s">
        <v>909</v>
      </c>
      <c r="N312" s="49" t="s">
        <v>96</v>
      </c>
      <c r="O312" s="35" t="s">
        <v>79</v>
      </c>
      <c r="P312" s="49" t="s">
        <v>584</v>
      </c>
    </row>
    <row r="313" spans="1:16">
      <c r="A313" s="49" t="s">
        <v>121</v>
      </c>
      <c r="B313" t="s">
        <v>79</v>
      </c>
      <c r="C313" t="s">
        <v>581</v>
      </c>
      <c r="D313" s="25" t="s">
        <v>559</v>
      </c>
      <c r="E313" t="s">
        <v>79</v>
      </c>
      <c r="F313" s="49" t="s">
        <v>908</v>
      </c>
      <c r="G313" s="49" t="s">
        <v>57</v>
      </c>
      <c r="H313" s="49" t="s">
        <v>582</v>
      </c>
      <c r="I313" s="49" t="s">
        <v>605</v>
      </c>
      <c r="K313" s="53">
        <v>200000</v>
      </c>
      <c r="L313" s="53">
        <v>200000</v>
      </c>
      <c r="M313" s="49" t="s">
        <v>902</v>
      </c>
      <c r="N313" s="49" t="s">
        <v>96</v>
      </c>
      <c r="O313" s="35" t="s">
        <v>79</v>
      </c>
      <c r="P313" s="49" t="s">
        <v>584</v>
      </c>
    </row>
    <row r="314" spans="1:16">
      <c r="A314" s="49" t="s">
        <v>121</v>
      </c>
      <c r="B314" t="s">
        <v>79</v>
      </c>
      <c r="C314" t="s">
        <v>581</v>
      </c>
      <c r="D314" s="25" t="s">
        <v>559</v>
      </c>
      <c r="E314" t="s">
        <v>79</v>
      </c>
      <c r="F314" s="49" t="s">
        <v>908</v>
      </c>
      <c r="G314" s="49" t="s">
        <v>57</v>
      </c>
      <c r="H314" s="49" t="s">
        <v>582</v>
      </c>
      <c r="I314" s="49" t="s">
        <v>606</v>
      </c>
      <c r="K314" s="53">
        <v>225000</v>
      </c>
      <c r="L314" s="53">
        <v>225000</v>
      </c>
      <c r="M314" s="49" t="s">
        <v>902</v>
      </c>
      <c r="N314" s="49" t="s">
        <v>96</v>
      </c>
      <c r="O314" s="35" t="s">
        <v>79</v>
      </c>
      <c r="P314" s="49" t="s">
        <v>584</v>
      </c>
    </row>
    <row r="315" spans="1:16">
      <c r="A315" s="49" t="s">
        <v>136</v>
      </c>
      <c r="B315" t="s">
        <v>79</v>
      </c>
      <c r="C315" t="s">
        <v>607</v>
      </c>
      <c r="D315" s="25" t="s">
        <v>559</v>
      </c>
      <c r="E315" t="s">
        <v>79</v>
      </c>
      <c r="F315" s="49" t="s">
        <v>151</v>
      </c>
      <c r="G315" s="49" t="s">
        <v>58</v>
      </c>
      <c r="H315" s="49" t="s">
        <v>608</v>
      </c>
      <c r="I315" s="49" t="s">
        <v>609</v>
      </c>
      <c r="K315" s="53">
        <v>200000</v>
      </c>
      <c r="L315" s="53">
        <v>200000</v>
      </c>
      <c r="M315" s="49" t="s">
        <v>910</v>
      </c>
      <c r="N315" s="49" t="s">
        <v>87</v>
      </c>
      <c r="O315" s="35" t="s">
        <v>79</v>
      </c>
      <c r="P315" s="49" t="s">
        <v>610</v>
      </c>
    </row>
    <row r="316" spans="1:16">
      <c r="A316" s="49" t="s">
        <v>136</v>
      </c>
      <c r="B316" t="s">
        <v>79</v>
      </c>
      <c r="C316" t="s">
        <v>607</v>
      </c>
      <c r="D316" s="25" t="s">
        <v>559</v>
      </c>
      <c r="E316" t="s">
        <v>79</v>
      </c>
      <c r="F316" s="49" t="s">
        <v>151</v>
      </c>
      <c r="G316" s="49" t="s">
        <v>58</v>
      </c>
      <c r="H316" s="49" t="s">
        <v>608</v>
      </c>
      <c r="I316" s="49" t="s">
        <v>611</v>
      </c>
      <c r="K316" s="53">
        <v>100000</v>
      </c>
      <c r="L316" s="53">
        <v>100000</v>
      </c>
      <c r="M316" s="49" t="s">
        <v>909</v>
      </c>
      <c r="N316" s="49" t="s">
        <v>87</v>
      </c>
      <c r="O316" s="35" t="s">
        <v>79</v>
      </c>
      <c r="P316" s="49" t="s">
        <v>610</v>
      </c>
    </row>
    <row r="317" spans="1:16">
      <c r="A317" s="49" t="s">
        <v>612</v>
      </c>
      <c r="B317" t="s">
        <v>79</v>
      </c>
      <c r="C317" t="s">
        <v>613</v>
      </c>
      <c r="D317" s="25" t="s">
        <v>559</v>
      </c>
      <c r="E317" t="s">
        <v>79</v>
      </c>
      <c r="F317" s="49" t="s">
        <v>151</v>
      </c>
      <c r="G317" s="49" t="s">
        <v>58</v>
      </c>
      <c r="H317" s="49" t="s">
        <v>614</v>
      </c>
      <c r="I317" s="49" t="s">
        <v>615</v>
      </c>
      <c r="K317" s="53">
        <v>500000</v>
      </c>
      <c r="L317" s="53">
        <v>500000</v>
      </c>
      <c r="M317" s="49" t="s">
        <v>904</v>
      </c>
      <c r="N317" s="49" t="s">
        <v>96</v>
      </c>
      <c r="O317" s="35" t="s">
        <v>79</v>
      </c>
      <c r="P317" s="49" t="s">
        <v>616</v>
      </c>
    </row>
    <row r="318" spans="1:16">
      <c r="A318" s="49" t="s">
        <v>215</v>
      </c>
      <c r="B318" t="s">
        <v>79</v>
      </c>
      <c r="C318" t="s">
        <v>617</v>
      </c>
      <c r="D318" s="25" t="s">
        <v>559</v>
      </c>
      <c r="E318" t="s">
        <v>79</v>
      </c>
      <c r="F318" s="49" t="s">
        <v>911</v>
      </c>
      <c r="G318" s="49" t="s">
        <v>57</v>
      </c>
      <c r="H318" s="49" t="s">
        <v>618</v>
      </c>
      <c r="I318" s="49" t="s">
        <v>619</v>
      </c>
      <c r="K318" s="53">
        <v>13600000</v>
      </c>
      <c r="L318" s="53">
        <v>13600000</v>
      </c>
      <c r="M318" s="49" t="s">
        <v>905</v>
      </c>
      <c r="N318" s="49" t="s">
        <v>96</v>
      </c>
      <c r="O318" s="35" t="s">
        <v>79</v>
      </c>
      <c r="P318" s="49" t="s">
        <v>620</v>
      </c>
    </row>
    <row r="319" spans="1:16">
      <c r="A319" s="49" t="s">
        <v>215</v>
      </c>
      <c r="B319" t="s">
        <v>79</v>
      </c>
      <c r="C319" t="s">
        <v>617</v>
      </c>
      <c r="D319" s="25" t="s">
        <v>559</v>
      </c>
      <c r="E319" t="s">
        <v>79</v>
      </c>
      <c r="F319" s="49" t="s">
        <v>911</v>
      </c>
      <c r="G319" s="49" t="s">
        <v>59</v>
      </c>
      <c r="H319" s="49" t="s">
        <v>618</v>
      </c>
      <c r="I319" s="49" t="s">
        <v>621</v>
      </c>
      <c r="K319" s="53">
        <v>120000</v>
      </c>
      <c r="L319" s="53">
        <v>120000</v>
      </c>
      <c r="M319" s="49" t="s">
        <v>902</v>
      </c>
      <c r="N319" s="49" t="s">
        <v>96</v>
      </c>
      <c r="O319" s="35" t="s">
        <v>79</v>
      </c>
      <c r="P319" s="49" t="s">
        <v>620</v>
      </c>
    </row>
    <row r="320" spans="1:16">
      <c r="A320" s="49" t="s">
        <v>215</v>
      </c>
      <c r="B320" t="s">
        <v>79</v>
      </c>
      <c r="C320" t="s">
        <v>617</v>
      </c>
      <c r="D320" s="25" t="s">
        <v>559</v>
      </c>
      <c r="E320" t="s">
        <v>79</v>
      </c>
      <c r="F320" s="49" t="s">
        <v>911</v>
      </c>
      <c r="G320" s="49" t="s">
        <v>59</v>
      </c>
      <c r="H320" s="49" t="s">
        <v>618</v>
      </c>
      <c r="I320" s="49" t="s">
        <v>622</v>
      </c>
      <c r="K320" s="53">
        <v>1760000</v>
      </c>
      <c r="L320" s="53">
        <v>1760000</v>
      </c>
      <c r="M320" s="49" t="s">
        <v>912</v>
      </c>
      <c r="N320" s="49" t="s">
        <v>87</v>
      </c>
      <c r="O320" s="35" t="s">
        <v>79</v>
      </c>
      <c r="P320" s="49" t="s">
        <v>620</v>
      </c>
    </row>
    <row r="321" spans="1:16">
      <c r="A321" s="49" t="s">
        <v>215</v>
      </c>
      <c r="B321" t="s">
        <v>79</v>
      </c>
      <c r="C321" t="s">
        <v>617</v>
      </c>
      <c r="D321" s="25" t="s">
        <v>559</v>
      </c>
      <c r="E321" t="s">
        <v>79</v>
      </c>
      <c r="F321" s="49" t="s">
        <v>911</v>
      </c>
      <c r="G321" s="49" t="s">
        <v>59</v>
      </c>
      <c r="H321" s="49" t="s">
        <v>618</v>
      </c>
      <c r="I321" s="49" t="s">
        <v>623</v>
      </c>
      <c r="K321" s="53">
        <v>150000</v>
      </c>
      <c r="L321" s="53">
        <v>150000</v>
      </c>
      <c r="M321" s="49" t="s">
        <v>902</v>
      </c>
      <c r="N321" s="49" t="s">
        <v>87</v>
      </c>
      <c r="O321" s="35" t="s">
        <v>79</v>
      </c>
      <c r="P321" s="49" t="s">
        <v>620</v>
      </c>
    </row>
    <row r="322" spans="1:16">
      <c r="A322" s="49" t="s">
        <v>215</v>
      </c>
      <c r="B322" t="s">
        <v>79</v>
      </c>
      <c r="C322" t="s">
        <v>617</v>
      </c>
      <c r="D322" s="25" t="s">
        <v>559</v>
      </c>
      <c r="E322" t="s">
        <v>79</v>
      </c>
      <c r="F322" s="49" t="s">
        <v>911</v>
      </c>
      <c r="G322" s="49" t="s">
        <v>59</v>
      </c>
      <c r="H322" s="49" t="s">
        <v>618</v>
      </c>
      <c r="I322" s="49" t="s">
        <v>624</v>
      </c>
      <c r="K322" s="53">
        <v>120000</v>
      </c>
      <c r="L322" s="53">
        <v>120000</v>
      </c>
      <c r="M322" s="49" t="s">
        <v>902</v>
      </c>
      <c r="N322" s="49" t="s">
        <v>87</v>
      </c>
      <c r="O322" s="35" t="s">
        <v>79</v>
      </c>
      <c r="P322" s="49" t="s">
        <v>620</v>
      </c>
    </row>
    <row r="323" spans="1:16">
      <c r="A323" s="49" t="s">
        <v>215</v>
      </c>
      <c r="B323" t="s">
        <v>79</v>
      </c>
      <c r="C323" t="s">
        <v>617</v>
      </c>
      <c r="D323" s="25" t="s">
        <v>559</v>
      </c>
      <c r="E323" t="s">
        <v>79</v>
      </c>
      <c r="F323" s="49" t="s">
        <v>911</v>
      </c>
      <c r="G323" s="49" t="s">
        <v>59</v>
      </c>
      <c r="H323" s="49" t="s">
        <v>618</v>
      </c>
      <c r="I323" s="49" t="s">
        <v>625</v>
      </c>
      <c r="K323" s="53">
        <v>50000</v>
      </c>
      <c r="L323" s="53">
        <v>50000</v>
      </c>
      <c r="M323" s="49" t="s">
        <v>902</v>
      </c>
      <c r="N323" s="49" t="s">
        <v>373</v>
      </c>
      <c r="O323" s="35" t="s">
        <v>79</v>
      </c>
      <c r="P323" s="49" t="s">
        <v>620</v>
      </c>
    </row>
    <row r="324" spans="1:16">
      <c r="A324" s="49" t="s">
        <v>215</v>
      </c>
      <c r="B324" t="s">
        <v>79</v>
      </c>
      <c r="C324" t="s">
        <v>617</v>
      </c>
      <c r="D324" s="25" t="s">
        <v>559</v>
      </c>
      <c r="E324" t="s">
        <v>79</v>
      </c>
      <c r="F324" s="49" t="s">
        <v>911</v>
      </c>
      <c r="G324" s="49" t="s">
        <v>59</v>
      </c>
      <c r="H324" s="49" t="s">
        <v>618</v>
      </c>
      <c r="I324" s="49" t="s">
        <v>626</v>
      </c>
      <c r="K324" s="53">
        <v>200000</v>
      </c>
      <c r="L324" s="53">
        <v>200000</v>
      </c>
      <c r="M324" s="49" t="s">
        <v>902</v>
      </c>
      <c r="N324" s="49" t="s">
        <v>373</v>
      </c>
      <c r="O324" s="35" t="s">
        <v>79</v>
      </c>
      <c r="P324" s="49" t="s">
        <v>620</v>
      </c>
    </row>
    <row r="325" spans="1:16">
      <c r="A325" s="49" t="s">
        <v>215</v>
      </c>
      <c r="B325" t="s">
        <v>79</v>
      </c>
      <c r="C325" t="s">
        <v>617</v>
      </c>
      <c r="D325" s="25" t="s">
        <v>559</v>
      </c>
      <c r="E325" t="s">
        <v>79</v>
      </c>
      <c r="F325" s="49" t="s">
        <v>911</v>
      </c>
      <c r="G325" s="49" t="s">
        <v>59</v>
      </c>
      <c r="H325" s="49" t="s">
        <v>618</v>
      </c>
      <c r="I325" s="49" t="s">
        <v>627</v>
      </c>
      <c r="K325" s="53">
        <v>100000</v>
      </c>
      <c r="L325" s="53">
        <v>100000</v>
      </c>
      <c r="M325" s="49" t="s">
        <v>902</v>
      </c>
      <c r="N325" s="49" t="s">
        <v>373</v>
      </c>
      <c r="O325" s="35" t="s">
        <v>79</v>
      </c>
      <c r="P325" s="49" t="s">
        <v>620</v>
      </c>
    </row>
    <row r="326" spans="1:16">
      <c r="A326" s="49" t="s">
        <v>215</v>
      </c>
      <c r="B326" t="s">
        <v>79</v>
      </c>
      <c r="C326" t="s">
        <v>617</v>
      </c>
      <c r="D326" s="25" t="s">
        <v>559</v>
      </c>
      <c r="E326" t="s">
        <v>79</v>
      </c>
      <c r="F326" s="49" t="s">
        <v>911</v>
      </c>
      <c r="G326" s="49" t="s">
        <v>58</v>
      </c>
      <c r="H326" s="49" t="s">
        <v>618</v>
      </c>
      <c r="I326" s="49" t="s">
        <v>628</v>
      </c>
      <c r="K326" s="53">
        <v>900000</v>
      </c>
      <c r="L326" s="53">
        <v>900000</v>
      </c>
      <c r="M326" s="49" t="s">
        <v>904</v>
      </c>
      <c r="N326" s="49" t="s">
        <v>96</v>
      </c>
      <c r="O326" s="35" t="s">
        <v>79</v>
      </c>
      <c r="P326" s="49" t="s">
        <v>620</v>
      </c>
    </row>
    <row r="327" spans="1:16">
      <c r="A327" s="49" t="s">
        <v>215</v>
      </c>
      <c r="B327" t="s">
        <v>79</v>
      </c>
      <c r="C327" t="s">
        <v>617</v>
      </c>
      <c r="D327" s="25" t="s">
        <v>559</v>
      </c>
      <c r="E327" t="s">
        <v>79</v>
      </c>
      <c r="F327" s="49" t="s">
        <v>911</v>
      </c>
      <c r="G327" s="49" t="s">
        <v>58</v>
      </c>
      <c r="H327" s="49" t="s">
        <v>618</v>
      </c>
      <c r="I327" s="49" t="s">
        <v>629</v>
      </c>
      <c r="K327" s="53">
        <v>2900000</v>
      </c>
      <c r="L327" s="53">
        <v>2900000</v>
      </c>
      <c r="M327" s="49" t="s">
        <v>904</v>
      </c>
      <c r="N327" s="49" t="s">
        <v>96</v>
      </c>
      <c r="O327" s="35" t="s">
        <v>79</v>
      </c>
      <c r="P327" s="49" t="s">
        <v>620</v>
      </c>
    </row>
    <row r="328" spans="1:16">
      <c r="A328" s="49" t="s">
        <v>215</v>
      </c>
      <c r="B328" t="s">
        <v>79</v>
      </c>
      <c r="C328" t="s">
        <v>617</v>
      </c>
      <c r="D328" s="25" t="s">
        <v>559</v>
      </c>
      <c r="E328" t="s">
        <v>79</v>
      </c>
      <c r="F328" s="49" t="s">
        <v>911</v>
      </c>
      <c r="G328" s="49" t="s">
        <v>58</v>
      </c>
      <c r="H328" s="49" t="s">
        <v>618</v>
      </c>
      <c r="I328" s="49" t="s">
        <v>630</v>
      </c>
      <c r="K328" s="53">
        <v>500000</v>
      </c>
      <c r="L328" s="53">
        <v>500000</v>
      </c>
      <c r="M328" s="49" t="s">
        <v>907</v>
      </c>
      <c r="N328" s="49" t="s">
        <v>87</v>
      </c>
      <c r="O328" s="35" t="s">
        <v>79</v>
      </c>
      <c r="P328" s="49" t="s">
        <v>620</v>
      </c>
    </row>
    <row r="329" spans="1:16">
      <c r="A329" s="49" t="s">
        <v>136</v>
      </c>
      <c r="B329" t="s">
        <v>79</v>
      </c>
      <c r="D329" s="25" t="s">
        <v>559</v>
      </c>
      <c r="E329" t="s">
        <v>79</v>
      </c>
      <c r="F329" s="49" t="s">
        <v>908</v>
      </c>
      <c r="G329" s="49" t="s">
        <v>58</v>
      </c>
      <c r="H329" s="49" t="s">
        <v>632</v>
      </c>
      <c r="I329" s="49" t="s">
        <v>633</v>
      </c>
      <c r="K329" s="53">
        <v>19000</v>
      </c>
      <c r="L329" s="53">
        <v>19000</v>
      </c>
      <c r="M329" s="49" t="s">
        <v>913</v>
      </c>
      <c r="N329" s="49" t="s">
        <v>96</v>
      </c>
      <c r="O329" s="35" t="s">
        <v>79</v>
      </c>
      <c r="P329" s="49" t="s">
        <v>634</v>
      </c>
    </row>
    <row r="330" spans="1:16">
      <c r="A330" s="49" t="s">
        <v>342</v>
      </c>
      <c r="B330" t="s">
        <v>79</v>
      </c>
      <c r="C330" t="s">
        <v>635</v>
      </c>
      <c r="D330" s="25" t="s">
        <v>559</v>
      </c>
      <c r="E330" t="s">
        <v>79</v>
      </c>
      <c r="F330" s="49" t="s">
        <v>914</v>
      </c>
      <c r="G330" s="49" t="s">
        <v>57</v>
      </c>
      <c r="H330" s="49" t="s">
        <v>636</v>
      </c>
      <c r="I330" s="49" t="s">
        <v>637</v>
      </c>
      <c r="K330" s="53">
        <v>1450000</v>
      </c>
      <c r="L330" s="53">
        <v>1450000</v>
      </c>
      <c r="M330" s="49" t="s">
        <v>912</v>
      </c>
      <c r="N330" s="49" t="s">
        <v>90</v>
      </c>
      <c r="O330" s="35" t="s">
        <v>79</v>
      </c>
      <c r="P330" s="49" t="s">
        <v>638</v>
      </c>
    </row>
    <row r="331" spans="1:16">
      <c r="A331" s="49" t="s">
        <v>342</v>
      </c>
      <c r="B331" t="s">
        <v>79</v>
      </c>
      <c r="C331" t="s">
        <v>635</v>
      </c>
      <c r="D331" s="25" t="s">
        <v>559</v>
      </c>
      <c r="E331" t="s">
        <v>79</v>
      </c>
      <c r="F331" s="49" t="s">
        <v>914</v>
      </c>
      <c r="G331" s="49" t="s">
        <v>57</v>
      </c>
      <c r="H331" s="49" t="s">
        <v>636</v>
      </c>
      <c r="I331" s="49" t="s">
        <v>640</v>
      </c>
      <c r="K331" s="53">
        <v>780000</v>
      </c>
      <c r="L331" s="53">
        <v>780000</v>
      </c>
      <c r="M331" s="49" t="s">
        <v>902</v>
      </c>
      <c r="N331" s="49" t="s">
        <v>373</v>
      </c>
      <c r="O331" s="35" t="s">
        <v>79</v>
      </c>
      <c r="P331" s="49" t="s">
        <v>638</v>
      </c>
    </row>
    <row r="332" spans="1:16">
      <c r="A332" s="49" t="s">
        <v>342</v>
      </c>
      <c r="B332" t="s">
        <v>79</v>
      </c>
      <c r="C332" t="s">
        <v>635</v>
      </c>
      <c r="D332" s="25" t="s">
        <v>559</v>
      </c>
      <c r="E332" t="s">
        <v>79</v>
      </c>
      <c r="F332" s="49" t="s">
        <v>914</v>
      </c>
      <c r="G332" s="49" t="s">
        <v>59</v>
      </c>
      <c r="H332" s="49" t="s">
        <v>636</v>
      </c>
      <c r="I332" s="49" t="s">
        <v>641</v>
      </c>
      <c r="K332" s="53">
        <v>40000</v>
      </c>
      <c r="L332" s="53">
        <v>40000</v>
      </c>
      <c r="M332" s="49" t="s">
        <v>902</v>
      </c>
      <c r="N332" s="49" t="s">
        <v>96</v>
      </c>
      <c r="O332" s="35" t="s">
        <v>79</v>
      </c>
      <c r="P332" s="49" t="s">
        <v>638</v>
      </c>
    </row>
    <row r="333" spans="1:16">
      <c r="A333" s="49" t="s">
        <v>342</v>
      </c>
      <c r="B333" t="s">
        <v>79</v>
      </c>
      <c r="C333" t="s">
        <v>635</v>
      </c>
      <c r="D333" s="25" t="s">
        <v>559</v>
      </c>
      <c r="E333" t="s">
        <v>79</v>
      </c>
      <c r="F333" s="49" t="s">
        <v>914</v>
      </c>
      <c r="G333" s="49" t="s">
        <v>57</v>
      </c>
      <c r="H333" s="49" t="s">
        <v>636</v>
      </c>
      <c r="I333" s="49" t="s">
        <v>642</v>
      </c>
      <c r="K333" s="53">
        <v>170000</v>
      </c>
      <c r="L333" s="53">
        <v>170000</v>
      </c>
      <c r="M333" s="49" t="s">
        <v>902</v>
      </c>
      <c r="N333" s="49" t="s">
        <v>96</v>
      </c>
      <c r="O333" s="35" t="s">
        <v>79</v>
      </c>
      <c r="P333" s="49" t="s">
        <v>638</v>
      </c>
    </row>
    <row r="334" spans="1:16">
      <c r="A334" s="49" t="s">
        <v>342</v>
      </c>
      <c r="B334" t="s">
        <v>79</v>
      </c>
      <c r="C334" t="s">
        <v>635</v>
      </c>
      <c r="D334" s="25" t="s">
        <v>559</v>
      </c>
      <c r="E334" t="s">
        <v>79</v>
      </c>
      <c r="F334" s="49" t="s">
        <v>914</v>
      </c>
      <c r="G334" s="49" t="s">
        <v>59</v>
      </c>
      <c r="H334" s="49" t="s">
        <v>636</v>
      </c>
      <c r="I334" s="49" t="s">
        <v>643</v>
      </c>
      <c r="K334" s="53">
        <v>70000</v>
      </c>
      <c r="L334" s="53">
        <v>70000</v>
      </c>
      <c r="M334" s="49" t="s">
        <v>902</v>
      </c>
      <c r="N334" s="49" t="s">
        <v>96</v>
      </c>
      <c r="O334" s="35" t="s">
        <v>79</v>
      </c>
      <c r="P334" s="49" t="s">
        <v>638</v>
      </c>
    </row>
    <row r="335" spans="1:16">
      <c r="A335" s="49" t="s">
        <v>342</v>
      </c>
      <c r="B335" t="s">
        <v>79</v>
      </c>
      <c r="C335" t="s">
        <v>635</v>
      </c>
      <c r="D335" s="25" t="s">
        <v>559</v>
      </c>
      <c r="E335" t="s">
        <v>79</v>
      </c>
      <c r="F335" s="49" t="s">
        <v>914</v>
      </c>
      <c r="G335" s="49" t="s">
        <v>58</v>
      </c>
      <c r="H335" s="49" t="s">
        <v>636</v>
      </c>
      <c r="I335" s="49" t="s">
        <v>644</v>
      </c>
      <c r="K335" s="53">
        <v>190000</v>
      </c>
      <c r="L335" s="53">
        <v>190000</v>
      </c>
      <c r="M335" s="49" t="s">
        <v>909</v>
      </c>
      <c r="N335" s="49" t="s">
        <v>96</v>
      </c>
      <c r="O335" s="35" t="s">
        <v>79</v>
      </c>
      <c r="P335" s="49" t="s">
        <v>638</v>
      </c>
    </row>
    <row r="336" spans="1:16">
      <c r="A336" s="49" t="s">
        <v>342</v>
      </c>
      <c r="B336" t="s">
        <v>79</v>
      </c>
      <c r="C336" t="s">
        <v>635</v>
      </c>
      <c r="D336" s="25" t="s">
        <v>559</v>
      </c>
      <c r="E336" t="s">
        <v>79</v>
      </c>
      <c r="F336" s="49" t="s">
        <v>914</v>
      </c>
      <c r="G336" s="49" t="s">
        <v>58</v>
      </c>
      <c r="H336" s="49" t="s">
        <v>636</v>
      </c>
      <c r="I336" s="49" t="s">
        <v>645</v>
      </c>
      <c r="K336" s="53">
        <v>120000</v>
      </c>
      <c r="L336" s="53">
        <v>120000</v>
      </c>
      <c r="M336" s="49" t="s">
        <v>909</v>
      </c>
      <c r="N336" s="49" t="s">
        <v>96</v>
      </c>
      <c r="O336" s="35" t="s">
        <v>79</v>
      </c>
      <c r="P336" s="49" t="s">
        <v>638</v>
      </c>
    </row>
    <row r="337" spans="1:16">
      <c r="A337" s="49" t="s">
        <v>342</v>
      </c>
      <c r="B337" t="s">
        <v>79</v>
      </c>
      <c r="C337" t="s">
        <v>635</v>
      </c>
      <c r="D337" s="25" t="s">
        <v>559</v>
      </c>
      <c r="E337" t="s">
        <v>79</v>
      </c>
      <c r="F337" s="49" t="s">
        <v>914</v>
      </c>
      <c r="G337" s="49" t="s">
        <v>58</v>
      </c>
      <c r="H337" s="49" t="s">
        <v>636</v>
      </c>
      <c r="I337" s="49" t="s">
        <v>646</v>
      </c>
      <c r="K337" s="53">
        <v>30000</v>
      </c>
      <c r="L337" s="53">
        <v>30000</v>
      </c>
      <c r="M337" s="49" t="s">
        <v>909</v>
      </c>
      <c r="N337" s="49" t="s">
        <v>96</v>
      </c>
      <c r="O337" s="35" t="s">
        <v>79</v>
      </c>
      <c r="P337" s="49" t="s">
        <v>638</v>
      </c>
    </row>
    <row r="338" spans="1:16">
      <c r="A338" s="49" t="s">
        <v>136</v>
      </c>
      <c r="B338" t="s">
        <v>79</v>
      </c>
      <c r="C338" t="s">
        <v>607</v>
      </c>
      <c r="D338" s="25" t="s">
        <v>559</v>
      </c>
      <c r="E338" t="s">
        <v>79</v>
      </c>
      <c r="F338" s="49" t="s">
        <v>915</v>
      </c>
      <c r="G338" s="49" t="s">
        <v>57</v>
      </c>
      <c r="H338" s="49" t="s">
        <v>608</v>
      </c>
      <c r="I338" s="49" t="s">
        <v>647</v>
      </c>
      <c r="K338" s="53">
        <v>341500</v>
      </c>
      <c r="L338" s="53">
        <v>341500</v>
      </c>
      <c r="M338" s="49" t="s">
        <v>902</v>
      </c>
      <c r="N338" s="49" t="s">
        <v>484</v>
      </c>
      <c r="O338" s="35" t="s">
        <v>79</v>
      </c>
      <c r="P338" s="49" t="s">
        <v>610</v>
      </c>
    </row>
    <row r="339" spans="1:16">
      <c r="A339" s="49" t="s">
        <v>136</v>
      </c>
      <c r="B339" t="s">
        <v>79</v>
      </c>
      <c r="C339" t="s">
        <v>607</v>
      </c>
      <c r="D339" s="25" t="s">
        <v>559</v>
      </c>
      <c r="E339" t="s">
        <v>79</v>
      </c>
      <c r="F339" s="49" t="s">
        <v>915</v>
      </c>
      <c r="G339" s="49" t="s">
        <v>57</v>
      </c>
      <c r="H339" s="49" t="s">
        <v>608</v>
      </c>
      <c r="I339" s="49" t="s">
        <v>649</v>
      </c>
      <c r="K339" s="53">
        <v>518500</v>
      </c>
      <c r="L339" s="53">
        <v>518500</v>
      </c>
      <c r="M339" s="49" t="s">
        <v>902</v>
      </c>
      <c r="N339" s="49" t="s">
        <v>484</v>
      </c>
      <c r="O339" s="35" t="s">
        <v>79</v>
      </c>
      <c r="P339" s="49" t="s">
        <v>610</v>
      </c>
    </row>
    <row r="340" spans="1:16">
      <c r="A340" s="49" t="s">
        <v>136</v>
      </c>
      <c r="B340" t="s">
        <v>79</v>
      </c>
      <c r="C340" t="s">
        <v>607</v>
      </c>
      <c r="D340" s="25" t="s">
        <v>559</v>
      </c>
      <c r="E340" t="s">
        <v>79</v>
      </c>
      <c r="F340" s="49" t="s">
        <v>915</v>
      </c>
      <c r="G340" s="49" t="s">
        <v>57</v>
      </c>
      <c r="H340" s="49" t="s">
        <v>608</v>
      </c>
      <c r="I340" s="49" t="s">
        <v>650</v>
      </c>
      <c r="K340" s="53">
        <v>723500</v>
      </c>
      <c r="L340" s="53">
        <v>723500</v>
      </c>
      <c r="M340" s="49" t="s">
        <v>902</v>
      </c>
      <c r="N340" s="49" t="s">
        <v>484</v>
      </c>
      <c r="O340" s="35" t="s">
        <v>79</v>
      </c>
      <c r="P340" s="49" t="s">
        <v>610</v>
      </c>
    </row>
    <row r="341" spans="1:16">
      <c r="A341" s="49" t="s">
        <v>136</v>
      </c>
      <c r="B341" t="s">
        <v>79</v>
      </c>
      <c r="C341" t="s">
        <v>607</v>
      </c>
      <c r="D341" s="25" t="s">
        <v>559</v>
      </c>
      <c r="E341" t="s">
        <v>79</v>
      </c>
      <c r="F341" s="49" t="s">
        <v>915</v>
      </c>
      <c r="G341" s="49" t="s">
        <v>57</v>
      </c>
      <c r="H341" s="49" t="s">
        <v>608</v>
      </c>
      <c r="I341" s="49" t="s">
        <v>651</v>
      </c>
      <c r="K341" s="53">
        <v>670000</v>
      </c>
      <c r="L341" s="53">
        <v>670000</v>
      </c>
      <c r="M341" s="49" t="s">
        <v>902</v>
      </c>
      <c r="N341" s="49" t="s">
        <v>484</v>
      </c>
      <c r="O341" s="35" t="s">
        <v>79</v>
      </c>
      <c r="P341" s="49" t="s">
        <v>610</v>
      </c>
    </row>
    <row r="342" spans="1:16" s="34" customFormat="1">
      <c r="A342" s="48" t="s">
        <v>136</v>
      </c>
      <c r="B342" t="s">
        <v>79</v>
      </c>
      <c r="C342" t="s">
        <v>607</v>
      </c>
      <c r="D342" s="25" t="s">
        <v>559</v>
      </c>
      <c r="E342" t="s">
        <v>79</v>
      </c>
      <c r="F342" s="48" t="s">
        <v>915</v>
      </c>
      <c r="G342" s="48" t="s">
        <v>57</v>
      </c>
      <c r="H342" s="48" t="s">
        <v>608</v>
      </c>
      <c r="I342" s="48" t="s">
        <v>652</v>
      </c>
      <c r="K342" s="54">
        <v>2500000</v>
      </c>
      <c r="L342" s="54">
        <v>2500000</v>
      </c>
      <c r="M342" s="48" t="s">
        <v>902</v>
      </c>
      <c r="N342" s="48" t="s">
        <v>484</v>
      </c>
      <c r="O342" s="35" t="s">
        <v>79</v>
      </c>
      <c r="P342" s="48" t="s">
        <v>610</v>
      </c>
    </row>
    <row r="343" spans="1:16">
      <c r="A343" s="49" t="s">
        <v>121</v>
      </c>
      <c r="B343" t="s">
        <v>79</v>
      </c>
      <c r="C343" t="s">
        <v>653</v>
      </c>
      <c r="D343" s="25" t="s">
        <v>559</v>
      </c>
      <c r="E343" t="s">
        <v>79</v>
      </c>
      <c r="F343" t="s">
        <v>908</v>
      </c>
      <c r="G343" t="s">
        <v>57</v>
      </c>
      <c r="H343" t="s">
        <v>654</v>
      </c>
      <c r="I343" t="s">
        <v>655</v>
      </c>
      <c r="K343" s="55">
        <v>3700000</v>
      </c>
      <c r="L343" s="55">
        <v>3700000</v>
      </c>
      <c r="M343" t="s">
        <v>912</v>
      </c>
      <c r="N343" t="s">
        <v>484</v>
      </c>
      <c r="O343" s="35" t="s">
        <v>79</v>
      </c>
      <c r="P343" t="s">
        <v>656</v>
      </c>
    </row>
    <row r="344" spans="1:16">
      <c r="A344" s="49" t="s">
        <v>121</v>
      </c>
      <c r="B344" t="s">
        <v>79</v>
      </c>
      <c r="C344" t="s">
        <v>653</v>
      </c>
      <c r="D344" s="25" t="s">
        <v>559</v>
      </c>
      <c r="E344" t="s">
        <v>79</v>
      </c>
      <c r="F344" t="s">
        <v>908</v>
      </c>
      <c r="G344" t="s">
        <v>57</v>
      </c>
      <c r="H344" t="s">
        <v>654</v>
      </c>
      <c r="I344" t="s">
        <v>657</v>
      </c>
      <c r="K344" s="55">
        <v>2800000</v>
      </c>
      <c r="L344" s="55">
        <v>2800000</v>
      </c>
      <c r="M344" t="s">
        <v>912</v>
      </c>
      <c r="N344" t="s">
        <v>421</v>
      </c>
      <c r="O344" s="35" t="s">
        <v>79</v>
      </c>
      <c r="P344" t="s">
        <v>656</v>
      </c>
    </row>
    <row r="345" spans="1:16">
      <c r="A345" s="49" t="s">
        <v>121</v>
      </c>
      <c r="B345" t="s">
        <v>79</v>
      </c>
      <c r="C345" t="s">
        <v>653</v>
      </c>
      <c r="D345" s="25" t="s">
        <v>559</v>
      </c>
      <c r="E345" t="s">
        <v>79</v>
      </c>
      <c r="F345" t="s">
        <v>908</v>
      </c>
      <c r="G345" t="s">
        <v>59</v>
      </c>
      <c r="H345" t="s">
        <v>654</v>
      </c>
      <c r="I345" t="s">
        <v>658</v>
      </c>
      <c r="K345" s="55">
        <v>238000</v>
      </c>
      <c r="L345" s="55">
        <v>238000</v>
      </c>
      <c r="M345" t="s">
        <v>902</v>
      </c>
      <c r="N345" t="s">
        <v>421</v>
      </c>
      <c r="O345" s="35" t="s">
        <v>79</v>
      </c>
      <c r="P345" t="s">
        <v>656</v>
      </c>
    </row>
    <row r="346" spans="1:16">
      <c r="A346" s="49" t="s">
        <v>121</v>
      </c>
      <c r="B346" t="s">
        <v>79</v>
      </c>
      <c r="C346" t="s">
        <v>653</v>
      </c>
      <c r="D346" s="25" t="s">
        <v>559</v>
      </c>
      <c r="E346" t="s">
        <v>79</v>
      </c>
      <c r="F346" t="s">
        <v>908</v>
      </c>
      <c r="G346" t="s">
        <v>57</v>
      </c>
      <c r="H346" t="s">
        <v>654</v>
      </c>
      <c r="I346" t="s">
        <v>659</v>
      </c>
      <c r="K346" s="55">
        <v>198000</v>
      </c>
      <c r="L346" s="55">
        <v>198000</v>
      </c>
      <c r="M346" t="s">
        <v>902</v>
      </c>
      <c r="N346" t="s">
        <v>484</v>
      </c>
      <c r="O346" s="35" t="s">
        <v>79</v>
      </c>
      <c r="P346" t="s">
        <v>656</v>
      </c>
    </row>
    <row r="347" spans="1:16">
      <c r="A347" s="49" t="s">
        <v>121</v>
      </c>
      <c r="B347" t="s">
        <v>79</v>
      </c>
      <c r="C347" t="s">
        <v>653</v>
      </c>
      <c r="D347" s="25" t="s">
        <v>559</v>
      </c>
      <c r="E347" t="s">
        <v>79</v>
      </c>
      <c r="F347" t="s">
        <v>908</v>
      </c>
      <c r="G347" t="s">
        <v>58</v>
      </c>
      <c r="H347" t="s">
        <v>654</v>
      </c>
      <c r="I347" t="s">
        <v>660</v>
      </c>
      <c r="K347" s="55">
        <v>500000</v>
      </c>
      <c r="L347" s="55">
        <v>500000</v>
      </c>
      <c r="M347" t="s">
        <v>909</v>
      </c>
      <c r="N347" t="s">
        <v>421</v>
      </c>
      <c r="O347" s="35" t="s">
        <v>79</v>
      </c>
      <c r="P347" t="s">
        <v>656</v>
      </c>
    </row>
    <row r="348" spans="1:16">
      <c r="A348" s="49" t="s">
        <v>121</v>
      </c>
      <c r="B348" t="s">
        <v>79</v>
      </c>
      <c r="C348" t="s">
        <v>653</v>
      </c>
      <c r="D348" s="25" t="s">
        <v>559</v>
      </c>
      <c r="E348" t="s">
        <v>79</v>
      </c>
      <c r="F348" t="s">
        <v>908</v>
      </c>
      <c r="G348" t="s">
        <v>58</v>
      </c>
      <c r="H348" t="s">
        <v>654</v>
      </c>
      <c r="I348" t="s">
        <v>661</v>
      </c>
      <c r="K348" s="55">
        <v>500000</v>
      </c>
      <c r="L348" s="55">
        <v>500000</v>
      </c>
      <c r="M348" t="s">
        <v>909</v>
      </c>
      <c r="N348" t="s">
        <v>484</v>
      </c>
      <c r="O348" s="35" t="s">
        <v>79</v>
      </c>
      <c r="P348" t="s">
        <v>656</v>
      </c>
    </row>
    <row r="349" spans="1:16">
      <c r="A349" s="49" t="s">
        <v>121</v>
      </c>
      <c r="B349" t="s">
        <v>79</v>
      </c>
      <c r="C349" t="s">
        <v>653</v>
      </c>
      <c r="D349" s="25" t="s">
        <v>559</v>
      </c>
      <c r="E349" t="s">
        <v>79</v>
      </c>
      <c r="F349" t="s">
        <v>908</v>
      </c>
      <c r="G349" t="s">
        <v>58</v>
      </c>
      <c r="H349" t="s">
        <v>654</v>
      </c>
      <c r="I349" t="s">
        <v>662</v>
      </c>
      <c r="K349" s="55">
        <v>500000</v>
      </c>
      <c r="L349" s="55">
        <v>500000</v>
      </c>
      <c r="M349" t="s">
        <v>909</v>
      </c>
      <c r="N349" t="s">
        <v>425</v>
      </c>
      <c r="O349" s="35" t="s">
        <v>79</v>
      </c>
      <c r="P349" t="s">
        <v>656</v>
      </c>
    </row>
    <row r="350" spans="1:16">
      <c r="A350" t="s">
        <v>78</v>
      </c>
      <c r="B350" t="s">
        <v>79</v>
      </c>
      <c r="C350" t="s">
        <v>663</v>
      </c>
      <c r="D350" s="25" t="s">
        <v>559</v>
      </c>
      <c r="E350" t="s">
        <v>79</v>
      </c>
      <c r="F350" t="s">
        <v>908</v>
      </c>
      <c r="G350" t="s">
        <v>58</v>
      </c>
      <c r="H350" t="s">
        <v>664</v>
      </c>
      <c r="I350" t="s">
        <v>665</v>
      </c>
      <c r="K350" s="55">
        <v>150000</v>
      </c>
      <c r="L350" s="55">
        <v>150000</v>
      </c>
      <c r="M350" t="s">
        <v>913</v>
      </c>
      <c r="N350" t="s">
        <v>484</v>
      </c>
      <c r="O350" s="35" t="s">
        <v>79</v>
      </c>
      <c r="P350" t="s">
        <v>666</v>
      </c>
    </row>
    <row r="351" spans="1:16">
      <c r="A351" t="s">
        <v>78</v>
      </c>
      <c r="B351" t="s">
        <v>79</v>
      </c>
      <c r="C351" t="s">
        <v>663</v>
      </c>
      <c r="D351" s="25" t="s">
        <v>559</v>
      </c>
      <c r="E351" t="s">
        <v>79</v>
      </c>
      <c r="F351" t="s">
        <v>908</v>
      </c>
      <c r="G351" t="s">
        <v>59</v>
      </c>
      <c r="H351" t="s">
        <v>664</v>
      </c>
      <c r="I351" t="s">
        <v>667</v>
      </c>
      <c r="K351" s="55">
        <v>120000</v>
      </c>
      <c r="L351" s="55">
        <v>120000</v>
      </c>
      <c r="M351" t="s">
        <v>902</v>
      </c>
      <c r="N351" t="s">
        <v>421</v>
      </c>
      <c r="O351" s="35" t="s">
        <v>79</v>
      </c>
      <c r="P351" t="s">
        <v>666</v>
      </c>
    </row>
    <row r="352" spans="1:16">
      <c r="A352" t="s">
        <v>78</v>
      </c>
      <c r="B352" t="s">
        <v>79</v>
      </c>
      <c r="C352" t="s">
        <v>663</v>
      </c>
      <c r="D352" s="25" t="s">
        <v>559</v>
      </c>
      <c r="E352" t="s">
        <v>79</v>
      </c>
      <c r="F352" t="s">
        <v>908</v>
      </c>
      <c r="G352" t="s">
        <v>59</v>
      </c>
      <c r="H352" t="s">
        <v>664</v>
      </c>
      <c r="I352" t="s">
        <v>668</v>
      </c>
      <c r="K352" s="55">
        <v>280000</v>
      </c>
      <c r="L352" s="55">
        <v>280000</v>
      </c>
      <c r="M352" t="s">
        <v>902</v>
      </c>
      <c r="N352" t="s">
        <v>421</v>
      </c>
      <c r="O352" s="35" t="s">
        <v>79</v>
      </c>
      <c r="P352" t="s">
        <v>666</v>
      </c>
    </row>
    <row r="353" spans="1:16">
      <c r="A353" t="s">
        <v>78</v>
      </c>
      <c r="B353" t="s">
        <v>79</v>
      </c>
      <c r="C353" t="s">
        <v>663</v>
      </c>
      <c r="D353" s="25" t="s">
        <v>559</v>
      </c>
      <c r="E353" t="s">
        <v>79</v>
      </c>
      <c r="F353" t="s">
        <v>908</v>
      </c>
      <c r="G353" t="s">
        <v>59</v>
      </c>
      <c r="H353" t="s">
        <v>664</v>
      </c>
      <c r="I353" t="s">
        <v>669</v>
      </c>
      <c r="K353" s="55">
        <v>450000</v>
      </c>
      <c r="L353" s="55">
        <v>450000</v>
      </c>
      <c r="M353" t="s">
        <v>902</v>
      </c>
      <c r="N353" t="s">
        <v>425</v>
      </c>
      <c r="O353" s="35" t="s">
        <v>79</v>
      </c>
      <c r="P353" t="s">
        <v>666</v>
      </c>
    </row>
    <row r="354" spans="1:16">
      <c r="A354" t="s">
        <v>136</v>
      </c>
      <c r="B354" t="s">
        <v>79</v>
      </c>
      <c r="C354" t="s">
        <v>916</v>
      </c>
      <c r="D354" s="25" t="s">
        <v>559</v>
      </c>
      <c r="E354" t="s">
        <v>79</v>
      </c>
      <c r="F354" t="s">
        <v>151</v>
      </c>
      <c r="G354" t="s">
        <v>57</v>
      </c>
      <c r="H354" t="s">
        <v>608</v>
      </c>
      <c r="I354" t="s">
        <v>647</v>
      </c>
      <c r="K354" s="55">
        <v>341500</v>
      </c>
      <c r="L354" s="55">
        <v>341500</v>
      </c>
      <c r="M354" t="s">
        <v>902</v>
      </c>
      <c r="N354" t="s">
        <v>484</v>
      </c>
      <c r="O354" s="35" t="s">
        <v>79</v>
      </c>
      <c r="P354" t="s">
        <v>610</v>
      </c>
    </row>
    <row r="355" spans="1:16">
      <c r="A355" t="s">
        <v>136</v>
      </c>
      <c r="B355" t="s">
        <v>79</v>
      </c>
      <c r="C355" t="s">
        <v>916</v>
      </c>
      <c r="D355" s="25" t="s">
        <v>559</v>
      </c>
      <c r="E355" t="s">
        <v>79</v>
      </c>
      <c r="F355" t="s">
        <v>151</v>
      </c>
      <c r="G355" t="s">
        <v>57</v>
      </c>
      <c r="H355" t="s">
        <v>608</v>
      </c>
      <c r="I355" t="s">
        <v>649</v>
      </c>
      <c r="K355" s="55">
        <v>518500</v>
      </c>
      <c r="L355" s="55">
        <v>518500</v>
      </c>
      <c r="M355" t="s">
        <v>902</v>
      </c>
      <c r="N355" t="s">
        <v>484</v>
      </c>
      <c r="O355" s="35" t="s">
        <v>79</v>
      </c>
      <c r="P355" t="s">
        <v>610</v>
      </c>
    </row>
    <row r="356" spans="1:16">
      <c r="A356" t="s">
        <v>136</v>
      </c>
      <c r="B356" t="s">
        <v>79</v>
      </c>
      <c r="C356" t="s">
        <v>916</v>
      </c>
      <c r="D356" s="25" t="s">
        <v>559</v>
      </c>
      <c r="E356" t="s">
        <v>79</v>
      </c>
      <c r="F356" t="s">
        <v>151</v>
      </c>
      <c r="G356" t="s">
        <v>57</v>
      </c>
      <c r="H356" t="s">
        <v>608</v>
      </c>
      <c r="I356" t="s">
        <v>650</v>
      </c>
      <c r="K356" s="55">
        <v>723500</v>
      </c>
      <c r="L356" s="55">
        <v>723500</v>
      </c>
      <c r="M356" t="s">
        <v>902</v>
      </c>
      <c r="N356" t="s">
        <v>484</v>
      </c>
      <c r="O356" s="35" t="s">
        <v>79</v>
      </c>
      <c r="P356" t="s">
        <v>610</v>
      </c>
    </row>
    <row r="357" spans="1:16">
      <c r="A357" t="s">
        <v>136</v>
      </c>
      <c r="B357" t="s">
        <v>79</v>
      </c>
      <c r="C357" t="s">
        <v>916</v>
      </c>
      <c r="D357" s="25" t="s">
        <v>559</v>
      </c>
      <c r="E357" t="s">
        <v>79</v>
      </c>
      <c r="F357" t="s">
        <v>151</v>
      </c>
      <c r="G357" t="s">
        <v>57</v>
      </c>
      <c r="H357" t="s">
        <v>608</v>
      </c>
      <c r="I357" t="s">
        <v>651</v>
      </c>
      <c r="K357" s="55">
        <v>670000</v>
      </c>
      <c r="L357" s="55">
        <v>670000</v>
      </c>
      <c r="M357" t="s">
        <v>902</v>
      </c>
      <c r="N357" t="s">
        <v>484</v>
      </c>
      <c r="O357" s="35" t="s">
        <v>79</v>
      </c>
      <c r="P357" t="s">
        <v>610</v>
      </c>
    </row>
    <row r="358" spans="1:16">
      <c r="A358" t="s">
        <v>136</v>
      </c>
      <c r="B358" t="s">
        <v>79</v>
      </c>
      <c r="C358" t="s">
        <v>916</v>
      </c>
      <c r="D358" s="25" t="s">
        <v>559</v>
      </c>
      <c r="E358" t="s">
        <v>79</v>
      </c>
      <c r="F358" t="s">
        <v>151</v>
      </c>
      <c r="G358" t="s">
        <v>57</v>
      </c>
      <c r="H358" t="s">
        <v>608</v>
      </c>
      <c r="I358" t="s">
        <v>652</v>
      </c>
      <c r="K358" s="55">
        <v>2500000</v>
      </c>
      <c r="L358" s="55">
        <v>2500000</v>
      </c>
      <c r="M358" t="s">
        <v>902</v>
      </c>
      <c r="N358" t="s">
        <v>484</v>
      </c>
      <c r="O358" s="35" t="s">
        <v>79</v>
      </c>
      <c r="P358" t="s">
        <v>610</v>
      </c>
    </row>
    <row r="359" spans="1:16" s="28" customFormat="1" ht="60">
      <c r="A359" s="28" t="s">
        <v>771</v>
      </c>
      <c r="B359" s="28" t="s">
        <v>79</v>
      </c>
      <c r="C359" s="28" t="s">
        <v>79</v>
      </c>
      <c r="D359" s="28" t="s">
        <v>772</v>
      </c>
      <c r="E359" s="28" t="s">
        <v>79</v>
      </c>
      <c r="F359" s="28" t="s">
        <v>82</v>
      </c>
      <c r="G359" s="28" t="s">
        <v>99</v>
      </c>
      <c r="H359" s="28" t="s">
        <v>773</v>
      </c>
      <c r="I359" s="28" t="s">
        <v>773</v>
      </c>
      <c r="J359" s="28" t="s">
        <v>774</v>
      </c>
      <c r="K359" s="51">
        <v>49500000</v>
      </c>
      <c r="L359" s="51">
        <v>99000000</v>
      </c>
      <c r="M359" s="28" t="s">
        <v>86</v>
      </c>
      <c r="N359" s="28" t="s">
        <v>373</v>
      </c>
      <c r="O359" s="28" t="s">
        <v>43</v>
      </c>
      <c r="P359" s="25" t="s">
        <v>775</v>
      </c>
    </row>
    <row r="360" spans="1:16" s="28" customFormat="1" ht="60">
      <c r="A360" s="28" t="s">
        <v>91</v>
      </c>
      <c r="B360" s="28" t="s">
        <v>79</v>
      </c>
      <c r="C360" s="28" t="s">
        <v>776</v>
      </c>
      <c r="D360" s="28" t="s">
        <v>772</v>
      </c>
      <c r="E360" s="28" t="s">
        <v>79</v>
      </c>
      <c r="F360" s="28" t="s">
        <v>82</v>
      </c>
      <c r="G360" s="28" t="s">
        <v>83</v>
      </c>
      <c r="H360" s="28" t="s">
        <v>777</v>
      </c>
      <c r="I360" s="28" t="s">
        <v>777</v>
      </c>
      <c r="J360" s="28" t="s">
        <v>778</v>
      </c>
      <c r="K360" s="51">
        <v>69300000</v>
      </c>
      <c r="L360" s="51">
        <v>69300000</v>
      </c>
      <c r="M360" s="28" t="s">
        <v>779</v>
      </c>
      <c r="N360" s="28" t="s">
        <v>373</v>
      </c>
      <c r="O360" s="28" t="s">
        <v>41</v>
      </c>
    </row>
    <row r="361" spans="1:16" s="28" customFormat="1" ht="60">
      <c r="A361" s="28" t="s">
        <v>91</v>
      </c>
      <c r="B361" s="28" t="s">
        <v>79</v>
      </c>
      <c r="C361" s="28" t="s">
        <v>288</v>
      </c>
      <c r="D361" s="28" t="s">
        <v>772</v>
      </c>
      <c r="E361" s="28" t="s">
        <v>79</v>
      </c>
      <c r="F361" s="28" t="s">
        <v>82</v>
      </c>
      <c r="G361" s="28" t="s">
        <v>83</v>
      </c>
      <c r="H361" s="28" t="s">
        <v>780</v>
      </c>
      <c r="I361" s="28" t="s">
        <v>781</v>
      </c>
      <c r="J361" s="28" t="s">
        <v>782</v>
      </c>
      <c r="K361" s="51">
        <v>9900000</v>
      </c>
      <c r="L361" s="51">
        <v>9900000</v>
      </c>
      <c r="M361" s="28" t="s">
        <v>779</v>
      </c>
      <c r="N361" s="28" t="s">
        <v>373</v>
      </c>
      <c r="O361" s="28" t="s">
        <v>41</v>
      </c>
    </row>
    <row r="362" spans="1:16" s="28" customFormat="1" ht="45">
      <c r="A362" s="28" t="s">
        <v>215</v>
      </c>
      <c r="B362" s="28" t="s">
        <v>79</v>
      </c>
      <c r="C362" s="28" t="s">
        <v>79</v>
      </c>
      <c r="D362" s="28" t="s">
        <v>772</v>
      </c>
      <c r="E362" s="28" t="s">
        <v>79</v>
      </c>
      <c r="F362" s="28" t="s">
        <v>151</v>
      </c>
      <c r="G362" s="28" t="s">
        <v>99</v>
      </c>
      <c r="H362" s="28" t="s">
        <v>783</v>
      </c>
      <c r="I362" s="28" t="s">
        <v>784</v>
      </c>
      <c r="J362" s="28" t="s">
        <v>785</v>
      </c>
      <c r="K362" s="51">
        <v>13200000</v>
      </c>
      <c r="L362" s="51">
        <v>13200000</v>
      </c>
      <c r="M362" s="28" t="s">
        <v>779</v>
      </c>
      <c r="N362" s="28" t="s">
        <v>373</v>
      </c>
      <c r="O362" s="28" t="s">
        <v>41</v>
      </c>
    </row>
    <row r="363" spans="1:16" s="28" customFormat="1" ht="60" customHeight="1">
      <c r="A363" s="28" t="s">
        <v>612</v>
      </c>
      <c r="B363" s="28" t="s">
        <v>79</v>
      </c>
      <c r="C363" s="28" t="s">
        <v>79</v>
      </c>
      <c r="D363" s="28" t="s">
        <v>772</v>
      </c>
      <c r="E363" s="28" t="s">
        <v>79</v>
      </c>
      <c r="F363" s="28" t="s">
        <v>151</v>
      </c>
      <c r="G363" s="28" t="s">
        <v>83</v>
      </c>
      <c r="H363" s="28" t="s">
        <v>786</v>
      </c>
      <c r="I363" s="28" t="s">
        <v>787</v>
      </c>
      <c r="J363" s="28" t="s">
        <v>788</v>
      </c>
      <c r="K363" s="51">
        <v>60000000</v>
      </c>
      <c r="L363" s="51">
        <v>60000000</v>
      </c>
      <c r="M363" s="28" t="s">
        <v>779</v>
      </c>
      <c r="N363" s="28" t="s">
        <v>373</v>
      </c>
      <c r="O363" s="28" t="s">
        <v>41</v>
      </c>
    </row>
    <row r="364" spans="1:16" s="28" customFormat="1" ht="102.75" customHeight="1">
      <c r="A364" s="28" t="s">
        <v>91</v>
      </c>
      <c r="B364" s="28" t="s">
        <v>79</v>
      </c>
      <c r="C364" s="28" t="s">
        <v>288</v>
      </c>
      <c r="D364" s="28" t="s">
        <v>772</v>
      </c>
      <c r="E364" s="28" t="s">
        <v>79</v>
      </c>
      <c r="F364" s="28" t="s">
        <v>82</v>
      </c>
      <c r="G364" s="28" t="s">
        <v>83</v>
      </c>
      <c r="H364" s="28" t="s">
        <v>789</v>
      </c>
      <c r="I364" s="28" t="s">
        <v>789</v>
      </c>
      <c r="J364" s="28" t="s">
        <v>790</v>
      </c>
      <c r="K364" s="51">
        <v>30000000</v>
      </c>
      <c r="L364" s="51">
        <v>30000000</v>
      </c>
      <c r="M364" s="28" t="s">
        <v>779</v>
      </c>
      <c r="N364" s="28" t="s">
        <v>373</v>
      </c>
      <c r="O364" s="28" t="s">
        <v>41</v>
      </c>
    </row>
    <row r="365" spans="1:16" s="28" customFormat="1" ht="64.5" customHeight="1">
      <c r="A365" s="28" t="s">
        <v>91</v>
      </c>
      <c r="B365" s="28" t="s">
        <v>79</v>
      </c>
      <c r="C365" s="28" t="s">
        <v>791</v>
      </c>
      <c r="D365" s="28" t="s">
        <v>772</v>
      </c>
      <c r="E365" s="28" t="s">
        <v>79</v>
      </c>
      <c r="F365" s="28" t="s">
        <v>151</v>
      </c>
      <c r="G365" s="28" t="s">
        <v>83</v>
      </c>
      <c r="H365" s="28" t="s">
        <v>792</v>
      </c>
      <c r="I365" s="28" t="s">
        <v>793</v>
      </c>
      <c r="J365" s="33" t="s">
        <v>794</v>
      </c>
      <c r="K365" s="51">
        <v>30000000</v>
      </c>
      <c r="L365" s="51">
        <v>40000000</v>
      </c>
      <c r="M365" s="28" t="s">
        <v>779</v>
      </c>
      <c r="N365" s="28" t="s">
        <v>373</v>
      </c>
      <c r="O365" s="28" t="s">
        <v>41</v>
      </c>
    </row>
    <row r="366" spans="1:16" s="33" customFormat="1" ht="69" customHeight="1">
      <c r="A366" s="33" t="s">
        <v>91</v>
      </c>
      <c r="B366" s="28" t="s">
        <v>79</v>
      </c>
      <c r="C366" s="33" t="s">
        <v>791</v>
      </c>
      <c r="D366" s="28" t="s">
        <v>772</v>
      </c>
      <c r="E366" s="28" t="s">
        <v>79</v>
      </c>
      <c r="F366" s="33" t="s">
        <v>151</v>
      </c>
      <c r="G366" s="33" t="s">
        <v>83</v>
      </c>
      <c r="H366" s="33" t="s">
        <v>792</v>
      </c>
      <c r="I366" s="33" t="s">
        <v>795</v>
      </c>
      <c r="J366" s="33" t="s">
        <v>794</v>
      </c>
      <c r="K366" s="50">
        <v>30000000</v>
      </c>
      <c r="L366" s="50">
        <v>40000000</v>
      </c>
      <c r="M366" s="33" t="s">
        <v>779</v>
      </c>
      <c r="N366" s="33" t="s">
        <v>421</v>
      </c>
      <c r="O366" s="33" t="s">
        <v>41</v>
      </c>
    </row>
    <row r="367" spans="1:16" s="33" customFormat="1" ht="84.75" customHeight="1">
      <c r="A367" s="33" t="s">
        <v>91</v>
      </c>
      <c r="B367" s="28" t="s">
        <v>79</v>
      </c>
      <c r="C367" s="28" t="s">
        <v>79</v>
      </c>
      <c r="D367" s="28" t="s">
        <v>772</v>
      </c>
      <c r="E367" s="28" t="s">
        <v>79</v>
      </c>
      <c r="F367" s="33" t="s">
        <v>82</v>
      </c>
      <c r="G367" s="33" t="s">
        <v>83</v>
      </c>
      <c r="H367" s="33" t="s">
        <v>796</v>
      </c>
      <c r="I367" s="33" t="s">
        <v>796</v>
      </c>
      <c r="J367" s="33" t="s">
        <v>797</v>
      </c>
      <c r="K367" s="50">
        <v>92000000</v>
      </c>
      <c r="L367" s="50">
        <v>92000000</v>
      </c>
      <c r="M367" s="33" t="s">
        <v>779</v>
      </c>
      <c r="N367" s="33" t="s">
        <v>484</v>
      </c>
      <c r="O367" s="33" t="s">
        <v>41</v>
      </c>
    </row>
    <row r="368" spans="1:16" ht="120">
      <c r="A368" s="41" t="s">
        <v>342</v>
      </c>
      <c r="B368" s="41" t="s">
        <v>79</v>
      </c>
      <c r="C368" s="40" t="s">
        <v>837</v>
      </c>
      <c r="D368" s="41" t="s">
        <v>837</v>
      </c>
      <c r="E368" s="41" t="s">
        <v>759</v>
      </c>
      <c r="F368" s="41" t="s">
        <v>565</v>
      </c>
      <c r="G368" s="41" t="s">
        <v>83</v>
      </c>
      <c r="H368" s="41" t="s">
        <v>838</v>
      </c>
      <c r="I368" s="40" t="s">
        <v>838</v>
      </c>
      <c r="J368" s="28" t="s">
        <v>839</v>
      </c>
      <c r="K368" s="56">
        <v>22000000</v>
      </c>
      <c r="L368" s="56">
        <v>25000000</v>
      </c>
      <c r="M368" s="25" t="s">
        <v>86</v>
      </c>
      <c r="N368" s="25" t="s">
        <v>87</v>
      </c>
      <c r="O368" s="25" t="s">
        <v>43</v>
      </c>
      <c r="P368" s="47" t="s">
        <v>840</v>
      </c>
    </row>
    <row r="369" spans="1:16" ht="105">
      <c r="A369" s="41" t="s">
        <v>841</v>
      </c>
      <c r="B369" s="41" t="s">
        <v>79</v>
      </c>
      <c r="C369" s="40" t="s">
        <v>837</v>
      </c>
      <c r="D369" s="41" t="s">
        <v>837</v>
      </c>
      <c r="E369" s="41" t="s">
        <v>79</v>
      </c>
      <c r="F369" s="41" t="s">
        <v>82</v>
      </c>
      <c r="G369" s="41" t="s">
        <v>83</v>
      </c>
      <c r="H369" s="41" t="s">
        <v>842</v>
      </c>
      <c r="I369" s="40" t="s">
        <v>842</v>
      </c>
      <c r="J369" s="28" t="s">
        <v>843</v>
      </c>
      <c r="K369" s="56">
        <v>7000000</v>
      </c>
      <c r="L369" s="56">
        <v>10000000</v>
      </c>
      <c r="M369" s="25" t="s">
        <v>86</v>
      </c>
      <c r="N369" s="25" t="s">
        <v>87</v>
      </c>
      <c r="O369" s="25" t="s">
        <v>41</v>
      </c>
      <c r="P369" s="46" t="s">
        <v>844</v>
      </c>
    </row>
    <row r="370" spans="1:16" ht="30">
      <c r="A370" s="41" t="s">
        <v>91</v>
      </c>
      <c r="B370" s="41" t="s">
        <v>79</v>
      </c>
      <c r="C370" s="40" t="s">
        <v>845</v>
      </c>
      <c r="D370" s="41" t="s">
        <v>837</v>
      </c>
      <c r="E370" s="41" t="s">
        <v>845</v>
      </c>
      <c r="F370" s="41" t="s">
        <v>565</v>
      </c>
      <c r="G370" s="41" t="s">
        <v>83</v>
      </c>
      <c r="H370" s="41" t="s">
        <v>846</v>
      </c>
      <c r="I370" s="40" t="s">
        <v>846</v>
      </c>
      <c r="J370" s="28" t="s">
        <v>847</v>
      </c>
      <c r="K370" s="56">
        <v>16000000</v>
      </c>
      <c r="L370" s="56">
        <v>18000000</v>
      </c>
      <c r="M370" s="25" t="s">
        <v>86</v>
      </c>
      <c r="N370" s="25" t="s">
        <v>373</v>
      </c>
      <c r="O370" s="25" t="s">
        <v>41</v>
      </c>
      <c r="P370" s="25"/>
    </row>
    <row r="371" spans="1:16" ht="90">
      <c r="A371" s="45" t="s">
        <v>136</v>
      </c>
      <c r="B371" s="41" t="s">
        <v>79</v>
      </c>
      <c r="C371" s="44" t="s">
        <v>848</v>
      </c>
      <c r="D371" s="45" t="s">
        <v>260</v>
      </c>
      <c r="E371" s="41" t="s">
        <v>79</v>
      </c>
      <c r="F371" s="45" t="s">
        <v>151</v>
      </c>
      <c r="G371" s="45" t="s">
        <v>83</v>
      </c>
      <c r="H371" s="45" t="s">
        <v>849</v>
      </c>
      <c r="I371" s="44" t="s">
        <v>849</v>
      </c>
      <c r="J371" s="43" t="s">
        <v>850</v>
      </c>
      <c r="K371" s="57">
        <v>15000000</v>
      </c>
      <c r="L371" s="57">
        <v>30000000</v>
      </c>
      <c r="M371" s="35" t="s">
        <v>86</v>
      </c>
      <c r="N371" s="35" t="s">
        <v>373</v>
      </c>
      <c r="O371" s="35" t="s">
        <v>41</v>
      </c>
      <c r="P371" s="35"/>
    </row>
    <row r="372" spans="1:16" ht="45">
      <c r="A372" s="45" t="s">
        <v>136</v>
      </c>
      <c r="B372" s="41" t="s">
        <v>79</v>
      </c>
      <c r="C372" s="44" t="s">
        <v>848</v>
      </c>
      <c r="D372" s="45" t="s">
        <v>260</v>
      </c>
      <c r="E372" s="41" t="s">
        <v>79</v>
      </c>
      <c r="F372" s="45" t="s">
        <v>574</v>
      </c>
      <c r="G372" s="45" t="s">
        <v>83</v>
      </c>
      <c r="H372" s="45" t="s">
        <v>849</v>
      </c>
      <c r="I372" s="44" t="s">
        <v>849</v>
      </c>
      <c r="J372" s="43" t="s">
        <v>851</v>
      </c>
      <c r="K372" s="57">
        <v>30000000</v>
      </c>
      <c r="L372" s="57">
        <v>32500000</v>
      </c>
      <c r="M372" s="35" t="s">
        <v>133</v>
      </c>
      <c r="N372" s="35" t="s">
        <v>373</v>
      </c>
      <c r="O372" s="35" t="s">
        <v>41</v>
      </c>
      <c r="P372" s="35"/>
    </row>
    <row r="373" spans="1:16" ht="90">
      <c r="A373" s="41" t="s">
        <v>852</v>
      </c>
      <c r="B373" s="41" t="s">
        <v>79</v>
      </c>
      <c r="C373" s="40" t="s">
        <v>853</v>
      </c>
      <c r="D373" s="41" t="s">
        <v>837</v>
      </c>
      <c r="E373" s="41" t="s">
        <v>79</v>
      </c>
      <c r="F373" s="41" t="s">
        <v>82</v>
      </c>
      <c r="G373" s="41" t="s">
        <v>83</v>
      </c>
      <c r="H373" s="41" t="s">
        <v>854</v>
      </c>
      <c r="I373" s="40" t="s">
        <v>854</v>
      </c>
      <c r="J373" s="28" t="s">
        <v>855</v>
      </c>
      <c r="K373" s="56">
        <v>7000000</v>
      </c>
      <c r="L373" s="56">
        <v>8000000</v>
      </c>
      <c r="M373" s="25" t="s">
        <v>86</v>
      </c>
      <c r="N373" s="25" t="s">
        <v>87</v>
      </c>
      <c r="O373" s="25" t="s">
        <v>43</v>
      </c>
      <c r="P373" s="25"/>
    </row>
    <row r="374" spans="1:16" ht="30">
      <c r="A374" s="41" t="s">
        <v>262</v>
      </c>
      <c r="B374" s="41" t="s">
        <v>79</v>
      </c>
      <c r="C374" s="40" t="s">
        <v>856</v>
      </c>
      <c r="D374" s="41" t="s">
        <v>856</v>
      </c>
      <c r="E374" s="41" t="s">
        <v>857</v>
      </c>
      <c r="F374" s="41" t="s">
        <v>565</v>
      </c>
      <c r="G374" s="41" t="s">
        <v>83</v>
      </c>
      <c r="H374" s="41" t="s">
        <v>858</v>
      </c>
      <c r="I374" s="41" t="s">
        <v>858</v>
      </c>
      <c r="J374" s="28" t="s">
        <v>859</v>
      </c>
      <c r="K374" s="56">
        <v>20000000</v>
      </c>
      <c r="L374" s="56">
        <v>35000000</v>
      </c>
      <c r="M374" s="25" t="s">
        <v>86</v>
      </c>
      <c r="N374" s="25" t="s">
        <v>90</v>
      </c>
      <c r="O374" s="25" t="s">
        <v>41</v>
      </c>
      <c r="P374" s="25"/>
    </row>
    <row r="375" spans="1:16" ht="75">
      <c r="A375" s="41" t="s">
        <v>262</v>
      </c>
      <c r="B375" s="41" t="s">
        <v>79</v>
      </c>
      <c r="C375" s="40" t="s">
        <v>837</v>
      </c>
      <c r="D375" s="41" t="s">
        <v>837</v>
      </c>
      <c r="E375" s="41" t="s">
        <v>79</v>
      </c>
      <c r="F375" s="41" t="s">
        <v>82</v>
      </c>
      <c r="G375" s="41" t="s">
        <v>83</v>
      </c>
      <c r="H375" s="40" t="s">
        <v>860</v>
      </c>
      <c r="I375" s="40" t="s">
        <v>861</v>
      </c>
      <c r="J375" s="28" t="s">
        <v>862</v>
      </c>
      <c r="K375" s="56">
        <v>10000000</v>
      </c>
      <c r="L375" s="56">
        <v>20000000</v>
      </c>
      <c r="M375" s="25" t="s">
        <v>86</v>
      </c>
      <c r="N375" s="25" t="s">
        <v>421</v>
      </c>
      <c r="O375" s="25" t="s">
        <v>41</v>
      </c>
      <c r="P375" s="42" t="s">
        <v>863</v>
      </c>
    </row>
    <row r="376" spans="1:16">
      <c r="A376" s="25" t="s">
        <v>91</v>
      </c>
      <c r="B376" s="25" t="s">
        <v>79</v>
      </c>
      <c r="C376" s="25" t="s">
        <v>798</v>
      </c>
      <c r="D376" s="25" t="s">
        <v>799</v>
      </c>
      <c r="E376" s="25" t="s">
        <v>79</v>
      </c>
      <c r="F376" s="25" t="s">
        <v>800</v>
      </c>
      <c r="G376" s="25" t="s">
        <v>83</v>
      </c>
      <c r="H376" s="25" t="s">
        <v>801</v>
      </c>
      <c r="I376" s="25" t="s">
        <v>802</v>
      </c>
      <c r="J376" s="25"/>
      <c r="K376" s="72">
        <v>32500000</v>
      </c>
      <c r="L376" s="77">
        <v>35100000</v>
      </c>
      <c r="M376" s="25" t="s">
        <v>86</v>
      </c>
      <c r="N376" s="25" t="s">
        <v>917</v>
      </c>
      <c r="O376" s="29" t="s">
        <v>41</v>
      </c>
      <c r="P376" s="42" t="s">
        <v>803</v>
      </c>
    </row>
    <row r="377" spans="1:16">
      <c r="A377" s="25" t="s">
        <v>91</v>
      </c>
      <c r="B377" s="25" t="s">
        <v>79</v>
      </c>
      <c r="C377" s="25" t="s">
        <v>798</v>
      </c>
      <c r="D377" s="25" t="s">
        <v>804</v>
      </c>
      <c r="E377" s="25" t="s">
        <v>79</v>
      </c>
      <c r="F377" s="25" t="s">
        <v>800</v>
      </c>
      <c r="G377" s="25" t="s">
        <v>83</v>
      </c>
      <c r="H377" s="25" t="s">
        <v>805</v>
      </c>
      <c r="I377" s="25" t="s">
        <v>806</v>
      </c>
      <c r="J377" s="25"/>
      <c r="K377" s="72" t="s">
        <v>260</v>
      </c>
      <c r="L377" s="77" t="s">
        <v>260</v>
      </c>
      <c r="M377" s="25" t="s">
        <v>133</v>
      </c>
      <c r="N377" s="25" t="s">
        <v>918</v>
      </c>
      <c r="O377" s="29" t="s">
        <v>41</v>
      </c>
      <c r="P377" s="42" t="s">
        <v>803</v>
      </c>
    </row>
    <row r="378" spans="1:16">
      <c r="A378" s="25" t="s">
        <v>136</v>
      </c>
      <c r="B378" s="25" t="s">
        <v>79</v>
      </c>
      <c r="C378" s="25" t="s">
        <v>798</v>
      </c>
      <c r="D378" s="25" t="s">
        <v>799</v>
      </c>
      <c r="E378" s="25" t="s">
        <v>79</v>
      </c>
      <c r="F378" s="25" t="s">
        <v>800</v>
      </c>
      <c r="G378" s="25" t="s">
        <v>83</v>
      </c>
      <c r="H378" s="25" t="s">
        <v>807</v>
      </c>
      <c r="I378" s="25" t="s">
        <v>808</v>
      </c>
      <c r="J378" s="25" t="s">
        <v>809</v>
      </c>
      <c r="K378" s="72">
        <v>325000</v>
      </c>
      <c r="L378" s="77">
        <v>390000</v>
      </c>
      <c r="M378" s="25" t="s">
        <v>86</v>
      </c>
      <c r="N378" s="25" t="s">
        <v>918</v>
      </c>
      <c r="O378" s="29" t="s">
        <v>41</v>
      </c>
      <c r="P378" s="42" t="s">
        <v>803</v>
      </c>
    </row>
    <row r="379" spans="1:16">
      <c r="A379" s="25" t="s">
        <v>136</v>
      </c>
      <c r="B379" s="25" t="s">
        <v>79</v>
      </c>
      <c r="C379" s="25" t="s">
        <v>798</v>
      </c>
      <c r="D379" s="25" t="s">
        <v>799</v>
      </c>
      <c r="E379" s="25" t="s">
        <v>79</v>
      </c>
      <c r="F379" s="25" t="s">
        <v>800</v>
      </c>
      <c r="G379" s="25" t="s">
        <v>83</v>
      </c>
      <c r="H379" s="25" t="s">
        <v>807</v>
      </c>
      <c r="I379" s="25" t="s">
        <v>810</v>
      </c>
      <c r="J379" s="25" t="s">
        <v>811</v>
      </c>
      <c r="K379" s="72">
        <v>650000</v>
      </c>
      <c r="L379" s="77">
        <v>975000</v>
      </c>
      <c r="M379" s="25" t="s">
        <v>86</v>
      </c>
      <c r="N379" s="25" t="s">
        <v>918</v>
      </c>
      <c r="O379" s="29" t="s">
        <v>41</v>
      </c>
      <c r="P379" s="42" t="s">
        <v>803</v>
      </c>
    </row>
    <row r="380" spans="1:16">
      <c r="A380" s="25" t="s">
        <v>136</v>
      </c>
      <c r="B380" s="25" t="s">
        <v>79</v>
      </c>
      <c r="C380" s="25" t="s">
        <v>798</v>
      </c>
      <c r="D380" s="25" t="s">
        <v>799</v>
      </c>
      <c r="E380" s="25" t="s">
        <v>79</v>
      </c>
      <c r="F380" s="25" t="s">
        <v>800</v>
      </c>
      <c r="G380" s="25" t="s">
        <v>83</v>
      </c>
      <c r="H380" s="25" t="s">
        <v>812</v>
      </c>
      <c r="I380" s="25" t="s">
        <v>813</v>
      </c>
      <c r="J380" s="25" t="s">
        <v>814</v>
      </c>
      <c r="K380" s="72">
        <v>4875000</v>
      </c>
      <c r="L380" s="77">
        <v>5200000</v>
      </c>
      <c r="M380" s="25" t="s">
        <v>86</v>
      </c>
      <c r="N380" s="25" t="s">
        <v>919</v>
      </c>
      <c r="O380" s="29" t="s">
        <v>41</v>
      </c>
      <c r="P380" s="42" t="s">
        <v>803</v>
      </c>
    </row>
    <row r="381" spans="1:16">
      <c r="A381" s="25" t="s">
        <v>136</v>
      </c>
      <c r="B381" s="25" t="s">
        <v>79</v>
      </c>
      <c r="C381" s="25" t="s">
        <v>798</v>
      </c>
      <c r="D381" s="25" t="s">
        <v>799</v>
      </c>
      <c r="E381" s="25" t="s">
        <v>79</v>
      </c>
      <c r="F381" s="25" t="s">
        <v>800</v>
      </c>
      <c r="G381" s="25" t="s">
        <v>83</v>
      </c>
      <c r="H381" s="25" t="s">
        <v>815</v>
      </c>
      <c r="I381" s="25" t="s">
        <v>813</v>
      </c>
      <c r="J381" s="25" t="s">
        <v>816</v>
      </c>
      <c r="K381" s="72">
        <v>3575000</v>
      </c>
      <c r="L381" s="77">
        <v>3900000</v>
      </c>
      <c r="M381" s="25" t="s">
        <v>86</v>
      </c>
      <c r="N381" s="25" t="s">
        <v>920</v>
      </c>
      <c r="O381" s="29" t="s">
        <v>41</v>
      </c>
      <c r="P381" s="42" t="s">
        <v>803</v>
      </c>
    </row>
    <row r="382" spans="1:16">
      <c r="A382" s="25" t="s">
        <v>136</v>
      </c>
      <c r="B382" s="25" t="s">
        <v>79</v>
      </c>
      <c r="C382" s="25" t="s">
        <v>798</v>
      </c>
      <c r="D382" s="25" t="s">
        <v>799</v>
      </c>
      <c r="E382" s="25" t="s">
        <v>79</v>
      </c>
      <c r="F382" s="25" t="s">
        <v>800</v>
      </c>
      <c r="G382" s="25" t="s">
        <v>83</v>
      </c>
      <c r="H382" s="25" t="s">
        <v>817</v>
      </c>
      <c r="I382" s="25" t="s">
        <v>813</v>
      </c>
      <c r="J382" s="25" t="s">
        <v>818</v>
      </c>
      <c r="K382" s="72">
        <v>2600000</v>
      </c>
      <c r="L382" s="77">
        <v>2925000</v>
      </c>
      <c r="M382" s="25" t="s">
        <v>86</v>
      </c>
      <c r="N382" s="25" t="s">
        <v>919</v>
      </c>
      <c r="O382" s="29" t="s">
        <v>41</v>
      </c>
      <c r="P382" s="42" t="s">
        <v>803</v>
      </c>
    </row>
    <row r="383" spans="1:16">
      <c r="A383" s="25" t="s">
        <v>262</v>
      </c>
      <c r="B383" s="25" t="s">
        <v>79</v>
      </c>
      <c r="C383" s="25" t="s">
        <v>798</v>
      </c>
      <c r="D383" s="25" t="s">
        <v>804</v>
      </c>
      <c r="E383" s="25" t="s">
        <v>79</v>
      </c>
      <c r="F383" s="25" t="s">
        <v>800</v>
      </c>
      <c r="G383" s="25" t="s">
        <v>83</v>
      </c>
      <c r="H383" s="25" t="s">
        <v>819</v>
      </c>
      <c r="I383" s="25" t="s">
        <v>813</v>
      </c>
      <c r="J383" s="25" t="s">
        <v>820</v>
      </c>
      <c r="K383" s="72">
        <v>19500000</v>
      </c>
      <c r="L383" s="77">
        <v>21450000</v>
      </c>
      <c r="M383" s="25" t="s">
        <v>86</v>
      </c>
      <c r="N383" s="25" t="s">
        <v>920</v>
      </c>
      <c r="O383" s="29" t="s">
        <v>41</v>
      </c>
      <c r="P383" s="42" t="s">
        <v>803</v>
      </c>
    </row>
    <row r="384" spans="1:16">
      <c r="A384" s="25" t="s">
        <v>262</v>
      </c>
      <c r="B384" s="25" t="s">
        <v>79</v>
      </c>
      <c r="C384" s="25" t="s">
        <v>798</v>
      </c>
      <c r="D384" s="25" t="s">
        <v>799</v>
      </c>
      <c r="E384" s="25" t="s">
        <v>79</v>
      </c>
      <c r="F384" s="25" t="s">
        <v>800</v>
      </c>
      <c r="G384" t="s">
        <v>60</v>
      </c>
      <c r="H384" s="25" t="s">
        <v>821</v>
      </c>
      <c r="I384" s="25" t="s">
        <v>822</v>
      </c>
      <c r="J384" s="25" t="s">
        <v>823</v>
      </c>
      <c r="K384" s="72">
        <v>1462500</v>
      </c>
      <c r="L384" s="77">
        <v>2275000</v>
      </c>
      <c r="M384" s="25" t="s">
        <v>86</v>
      </c>
      <c r="N384" s="25" t="s">
        <v>918</v>
      </c>
      <c r="O384" s="29" t="s">
        <v>921</v>
      </c>
      <c r="P384" s="42" t="s">
        <v>803</v>
      </c>
    </row>
    <row r="385" spans="1:16">
      <c r="A385" s="25" t="s">
        <v>342</v>
      </c>
      <c r="B385" s="25" t="s">
        <v>79</v>
      </c>
      <c r="C385" s="25" t="s">
        <v>798</v>
      </c>
      <c r="D385" s="25" t="s">
        <v>799</v>
      </c>
      <c r="E385" s="25" t="s">
        <v>79</v>
      </c>
      <c r="F385" s="25" t="s">
        <v>800</v>
      </c>
      <c r="G385" s="25" t="s">
        <v>83</v>
      </c>
      <c r="H385" s="25" t="s">
        <v>824</v>
      </c>
      <c r="I385" s="25" t="s">
        <v>825</v>
      </c>
      <c r="J385" s="25" t="s">
        <v>826</v>
      </c>
      <c r="K385" s="72">
        <v>4550000</v>
      </c>
      <c r="L385" s="77">
        <v>5200000</v>
      </c>
      <c r="M385" s="25" t="s">
        <v>86</v>
      </c>
      <c r="N385" s="25" t="s">
        <v>919</v>
      </c>
      <c r="O385" s="29" t="s">
        <v>41</v>
      </c>
      <c r="P385" s="42" t="s">
        <v>803</v>
      </c>
    </row>
    <row r="386" spans="1:16">
      <c r="A386" s="25" t="s">
        <v>78</v>
      </c>
      <c r="B386" s="25" t="s">
        <v>79</v>
      </c>
      <c r="C386" s="25" t="s">
        <v>798</v>
      </c>
      <c r="D386" s="25" t="s">
        <v>799</v>
      </c>
      <c r="E386" s="25" t="s">
        <v>79</v>
      </c>
      <c r="F386" s="25" t="s">
        <v>800</v>
      </c>
      <c r="G386" s="25" t="s">
        <v>83</v>
      </c>
      <c r="H386" s="25" t="s">
        <v>827</v>
      </c>
      <c r="I386" s="74" t="s">
        <v>828</v>
      </c>
      <c r="J386" s="25" t="s">
        <v>829</v>
      </c>
      <c r="K386" s="72">
        <v>650000</v>
      </c>
      <c r="L386" s="77">
        <v>1300000</v>
      </c>
      <c r="M386" s="25" t="s">
        <v>86</v>
      </c>
      <c r="N386" s="25" t="s">
        <v>920</v>
      </c>
      <c r="O386" s="29" t="s">
        <v>41</v>
      </c>
      <c r="P386" s="42" t="s">
        <v>803</v>
      </c>
    </row>
    <row r="387" spans="1:16">
      <c r="A387" s="25" t="s">
        <v>215</v>
      </c>
      <c r="B387" s="25" t="s">
        <v>79</v>
      </c>
      <c r="C387" s="25" t="s">
        <v>798</v>
      </c>
      <c r="D387" s="25" t="s">
        <v>799</v>
      </c>
      <c r="E387" s="25" t="s">
        <v>79</v>
      </c>
      <c r="F387" s="25" t="s">
        <v>800</v>
      </c>
      <c r="G387" s="25" t="s">
        <v>83</v>
      </c>
      <c r="H387" s="25" t="s">
        <v>830</v>
      </c>
      <c r="I387" s="75" t="s">
        <v>831</v>
      </c>
      <c r="J387" t="s">
        <v>832</v>
      </c>
      <c r="K387" s="73">
        <v>780000</v>
      </c>
      <c r="L387" s="78">
        <v>1105000</v>
      </c>
      <c r="M387" s="29" t="s">
        <v>133</v>
      </c>
      <c r="N387" s="25" t="s">
        <v>917</v>
      </c>
      <c r="O387" s="29" t="s">
        <v>41</v>
      </c>
      <c r="P387" s="42" t="s">
        <v>803</v>
      </c>
    </row>
    <row r="388" spans="1:16">
      <c r="A388" t="s">
        <v>833</v>
      </c>
      <c r="B388" s="25" t="s">
        <v>79</v>
      </c>
      <c r="C388" s="25" t="s">
        <v>798</v>
      </c>
      <c r="D388" s="25" t="s">
        <v>799</v>
      </c>
      <c r="E388" s="25" t="s">
        <v>79</v>
      </c>
      <c r="F388" s="25" t="s">
        <v>800</v>
      </c>
      <c r="G388" t="s">
        <v>60</v>
      </c>
      <c r="H388" s="29" t="s">
        <v>834</v>
      </c>
      <c r="I388" t="s">
        <v>835</v>
      </c>
      <c r="J388" s="76" t="s">
        <v>836</v>
      </c>
      <c r="K388" s="73">
        <v>5200000</v>
      </c>
      <c r="L388" s="64">
        <v>6500000</v>
      </c>
      <c r="M388" t="s">
        <v>86</v>
      </c>
      <c r="N388" s="29" t="s">
        <v>918</v>
      </c>
      <c r="O388" s="29" t="s">
        <v>41</v>
      </c>
      <c r="P388" s="42" t="s">
        <v>803</v>
      </c>
    </row>
  </sheetData>
  <autoFilter ref="A3:Q375" xr:uid="{390B3AC9-A875-4FE7-B92A-11E209993D2D}"/>
  <dataValidations count="1">
    <dataValidation type="list" allowBlank="1" showInputMessage="1" showErrorMessage="1" sqref="M376:M388" xr:uid="{F0487758-7CEF-4E04-B9B2-F62411018210}">
      <formula1>"Open Tender, Limited Tender, Panel Tender"</formula1>
    </dataValidation>
  </dataValidations>
  <hyperlinks>
    <hyperlink ref="P368" r:id="rId1" display="https://www.gets.govt.nz/MFAT/ExternalTenderDetails.htm?id=29140357" xr:uid="{51107588-EF96-4841-B138-A165ACF041E0}"/>
    <hyperlink ref="P369" r:id="rId2" xr:uid="{973E4364-D9EC-4384-B629-5A21BE467706}"/>
    <hyperlink ref="P375" r:id="rId3" display="https://www.gets.govt.nz/MFAT/ExternalTenderDetails.htm?id=28503040" xr:uid="{7B3B98DE-785B-43B2-AF8F-A0B1C7BDE53C}"/>
  </hyperlinks>
  <pageMargins left="0.7" right="0.7" top="0.75" bottom="0.75" header="0.3" footer="0.3"/>
  <headerFooter>
    <oddHeader>&amp;C&amp;"Calibri"&amp;12&amp;KFF0000 OFFICIAL&amp;1#_x000D_</oddHeader>
    <oddFooter>&amp;C_x000D_&amp;1#&amp;"Calibri"&amp;12&amp;KFF0000 OFFICIAL</oddFooter>
  </headerFooter>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B116E-31E3-4D02-B17B-96070C735311}">
  <sheetPr>
    <tabColor theme="2" tint="-9.9978637043366805E-2"/>
  </sheetPr>
  <dimension ref="B2:F69"/>
  <sheetViews>
    <sheetView workbookViewId="0">
      <selection activeCell="D69" sqref="D69"/>
    </sheetView>
  </sheetViews>
  <sheetFormatPr defaultRowHeight="15"/>
  <cols>
    <col min="2" max="2" width="17.7109375" customWidth="1"/>
    <col min="3" max="3" width="20.85546875" customWidth="1"/>
    <col min="4" max="4" width="12.140625" bestFit="1" customWidth="1"/>
    <col min="6" max="6" width="89" bestFit="1" customWidth="1"/>
  </cols>
  <sheetData>
    <row r="2" spans="2:6" s="21" customFormat="1">
      <c r="B2" s="52" t="s">
        <v>922</v>
      </c>
      <c r="D2" s="52"/>
    </row>
    <row r="4" spans="2:6">
      <c r="C4" s="95" t="s">
        <v>923</v>
      </c>
      <c r="D4">
        <f>COUNTIF('Fiji data list'!I:I,"*")-3</f>
        <v>104</v>
      </c>
      <c r="F4" s="97" t="s">
        <v>924</v>
      </c>
    </row>
    <row r="6" spans="2:6">
      <c r="C6" s="94" t="s">
        <v>83</v>
      </c>
      <c r="D6">
        <f>COUNTIF('Fiji data list'!G:G,'FJ workings '!C6)</f>
        <v>59</v>
      </c>
      <c r="F6" s="97" t="s">
        <v>925</v>
      </c>
    </row>
    <row r="7" spans="2:6">
      <c r="C7" s="94" t="s">
        <v>59</v>
      </c>
      <c r="D7">
        <f>COUNTIF('Fiji data list'!G:G,'FJ workings '!C7)</f>
        <v>25</v>
      </c>
      <c r="F7" s="97" t="s">
        <v>926</v>
      </c>
    </row>
    <row r="8" spans="2:6">
      <c r="C8" s="94" t="s">
        <v>99</v>
      </c>
      <c r="D8">
        <f>COUNTIF('Fiji data list'!G:G,'FJ workings '!C8)</f>
        <v>20</v>
      </c>
      <c r="F8" s="97" t="s">
        <v>927</v>
      </c>
    </row>
    <row r="9" spans="2:6">
      <c r="C9" s="94" t="s">
        <v>60</v>
      </c>
      <c r="D9">
        <f>COUNTIF('Fiji data list'!G:G,'FJ workings '!C9)</f>
        <v>0</v>
      </c>
      <c r="F9" s="97" t="s">
        <v>928</v>
      </c>
    </row>
    <row r="10" spans="2:6">
      <c r="C10" s="95"/>
      <c r="D10" t="b">
        <f>SUM(D6:D9)=D4</f>
        <v>1</v>
      </c>
      <c r="F10" s="97" t="s">
        <v>929</v>
      </c>
    </row>
    <row r="11" spans="2:6">
      <c r="C11" s="95"/>
    </row>
    <row r="12" spans="2:6">
      <c r="C12" s="94" t="s">
        <v>82</v>
      </c>
      <c r="D12">
        <f>COUNTIF('Fiji data list'!F:F,'FJ workings '!C12)</f>
        <v>52</v>
      </c>
      <c r="F12" s="97" t="s">
        <v>930</v>
      </c>
    </row>
    <row r="13" spans="2:6">
      <c r="C13" s="94" t="s">
        <v>93</v>
      </c>
      <c r="D13">
        <f>COUNTIF('Fiji data list'!F:F,'FJ workings '!C13)</f>
        <v>11</v>
      </c>
      <c r="F13" s="97" t="s">
        <v>931</v>
      </c>
    </row>
    <row r="14" spans="2:6">
      <c r="C14" s="94" t="s">
        <v>151</v>
      </c>
      <c r="D14">
        <f>COUNTIF('Fiji data list'!F:F,'FJ workings '!C14)</f>
        <v>36</v>
      </c>
      <c r="F14" s="97" t="s">
        <v>932</v>
      </c>
    </row>
    <row r="15" spans="2:6">
      <c r="C15" s="96" t="s">
        <v>565</v>
      </c>
      <c r="D15">
        <f>COUNTIF('Fiji data list'!F:F,'FJ workings '!C15)</f>
        <v>5</v>
      </c>
      <c r="F15" s="97" t="s">
        <v>933</v>
      </c>
    </row>
    <row r="16" spans="2:6">
      <c r="C16" s="94" t="s">
        <v>585</v>
      </c>
      <c r="D16">
        <f>COUNTIF('Fiji data list'!F:F,'FJ workings '!C16)</f>
        <v>0</v>
      </c>
      <c r="F16" s="97" t="s">
        <v>934</v>
      </c>
    </row>
    <row r="17" spans="3:6">
      <c r="C17" s="94" t="s">
        <v>587</v>
      </c>
      <c r="D17">
        <f>COUNTIF('Fiji data list'!F:F,'FJ workings '!C17)</f>
        <v>0</v>
      </c>
      <c r="F17" s="97" t="s">
        <v>935</v>
      </c>
    </row>
    <row r="18" spans="3:6">
      <c r="C18" s="94" t="s">
        <v>800</v>
      </c>
      <c r="D18">
        <f>COUNTIF('Fiji data list'!F:F,'FJ workings '!C18)</f>
        <v>0</v>
      </c>
      <c r="F18" s="97" t="s">
        <v>936</v>
      </c>
    </row>
    <row r="19" spans="3:6">
      <c r="C19" s="94" t="s">
        <v>574</v>
      </c>
      <c r="D19">
        <f>COUNTIF('Fiji data list'!F:F,'FJ workings '!C19)</f>
        <v>0</v>
      </c>
      <c r="F19" s="97" t="s">
        <v>937</v>
      </c>
    </row>
    <row r="20" spans="3:6">
      <c r="C20" s="95"/>
      <c r="D20" t="b">
        <f>SUM(D12:D19)=D4</f>
        <v>1</v>
      </c>
      <c r="F20" s="97" t="s">
        <v>929</v>
      </c>
    </row>
    <row r="21" spans="3:6">
      <c r="C21" s="95"/>
    </row>
    <row r="22" spans="3:6">
      <c r="C22" s="94" t="s">
        <v>86</v>
      </c>
      <c r="D22">
        <f>COUNTIF('Fiji data list'!L:L,'FJ workings '!C22)</f>
        <v>93</v>
      </c>
      <c r="F22" s="97" t="s">
        <v>938</v>
      </c>
    </row>
    <row r="23" spans="3:6">
      <c r="C23" s="94" t="s">
        <v>133</v>
      </c>
      <c r="D23">
        <f>COUNTIF('Fiji data list'!L:L,'FJ workings '!C23)</f>
        <v>4</v>
      </c>
      <c r="F23" s="97" t="s">
        <v>939</v>
      </c>
    </row>
    <row r="24" spans="3:6">
      <c r="C24" s="94" t="s">
        <v>779</v>
      </c>
      <c r="D24">
        <f>COUNTIF('Fiji data list'!L:L,'FJ workings '!C24)</f>
        <v>5</v>
      </c>
      <c r="F24" s="97" t="s">
        <v>940</v>
      </c>
    </row>
    <row r="25" spans="3:6">
      <c r="C25" s="94" t="s">
        <v>260</v>
      </c>
      <c r="D25">
        <f>COUNTIF('Fiji data list'!L:L,'FJ workings '!C25)</f>
        <v>2</v>
      </c>
      <c r="F25" s="97" t="s">
        <v>941</v>
      </c>
    </row>
    <row r="26" spans="3:6">
      <c r="C26" s="95"/>
      <c r="D26" t="b">
        <f>SUM(D22:D25)=D4</f>
        <v>1</v>
      </c>
      <c r="F26" s="97" t="s">
        <v>929</v>
      </c>
    </row>
    <row r="27" spans="3:6">
      <c r="C27" s="95"/>
    </row>
    <row r="28" spans="3:6">
      <c r="C28" s="94" t="s">
        <v>942</v>
      </c>
      <c r="D28">
        <f>COUNTIF('Fiji data list'!M:M,'FJ workings '!C28)</f>
        <v>0</v>
      </c>
      <c r="F28" s="97" t="s">
        <v>943</v>
      </c>
    </row>
    <row r="29" spans="3:6">
      <c r="C29" s="94" t="s">
        <v>87</v>
      </c>
      <c r="D29">
        <f>COUNTIF('Fiji data list'!M:M,'FJ workings '!C29)</f>
        <v>0</v>
      </c>
      <c r="F29" s="97" t="s">
        <v>944</v>
      </c>
    </row>
    <row r="30" spans="3:6">
      <c r="C30" s="94" t="s">
        <v>90</v>
      </c>
      <c r="D30">
        <f>COUNTIF('Fiji data list'!M:M,'FJ workings '!C30)</f>
        <v>16</v>
      </c>
      <c r="F30" s="97" t="s">
        <v>945</v>
      </c>
    </row>
    <row r="31" spans="3:6">
      <c r="C31" s="94" t="s">
        <v>373</v>
      </c>
      <c r="D31">
        <f>COUNTIF('Fiji data list'!M:M,'FJ workings '!C31)</f>
        <v>31</v>
      </c>
      <c r="F31" s="97" t="s">
        <v>946</v>
      </c>
    </row>
    <row r="32" spans="3:6">
      <c r="C32" s="94" t="s">
        <v>484</v>
      </c>
      <c r="D32">
        <f>COUNTIF('Fiji data list'!M:M,'FJ workings '!C32)</f>
        <v>10</v>
      </c>
      <c r="F32" s="97" t="s">
        <v>947</v>
      </c>
    </row>
    <row r="33" spans="2:6">
      <c r="C33" s="94" t="s">
        <v>421</v>
      </c>
      <c r="D33">
        <f>COUNTIF('Fiji data list'!M:M,'FJ workings '!C33)</f>
        <v>14</v>
      </c>
      <c r="F33" s="97" t="s">
        <v>948</v>
      </c>
    </row>
    <row r="34" spans="2:6">
      <c r="C34" s="94" t="s">
        <v>425</v>
      </c>
      <c r="D34">
        <f>COUNTIF('Fiji data list'!M:M,'FJ workings '!C34)</f>
        <v>11</v>
      </c>
      <c r="F34" s="97" t="s">
        <v>949</v>
      </c>
    </row>
    <row r="35" spans="2:6">
      <c r="C35" s="94" t="s">
        <v>950</v>
      </c>
      <c r="D35">
        <f>COUNTIF('Fiji data list'!M:M,'FJ workings '!C35)</f>
        <v>11</v>
      </c>
      <c r="F35" s="97" t="s">
        <v>951</v>
      </c>
    </row>
    <row r="36" spans="2:6">
      <c r="C36" s="94" t="s">
        <v>499</v>
      </c>
      <c r="D36">
        <f>COUNTIF('Fiji data list'!M:M,'FJ workings '!C36)</f>
        <v>3</v>
      </c>
      <c r="F36" s="97" t="s">
        <v>952</v>
      </c>
    </row>
    <row r="37" spans="2:6">
      <c r="C37" s="94" t="s">
        <v>879</v>
      </c>
      <c r="D37">
        <f>COUNTIF('Fiji data list'!M:M,'FJ workings '!C37)</f>
        <v>4</v>
      </c>
      <c r="F37" s="97" t="s">
        <v>953</v>
      </c>
    </row>
    <row r="38" spans="2:6">
      <c r="C38" s="94" t="s">
        <v>260</v>
      </c>
      <c r="D38">
        <f>COUNTIF('Fiji data list'!M:M,'FJ workings '!C38)</f>
        <v>1</v>
      </c>
      <c r="F38" s="97" t="s">
        <v>954</v>
      </c>
    </row>
    <row r="39" spans="2:6">
      <c r="D39" t="b">
        <f>SUM(D28:D38)=D4</f>
        <v>0</v>
      </c>
      <c r="F39" s="97" t="s">
        <v>929</v>
      </c>
    </row>
    <row r="41" spans="2:6">
      <c r="B41" t="s">
        <v>57</v>
      </c>
      <c r="C41" s="95" t="s">
        <v>52</v>
      </c>
      <c r="D41">
        <f>COUNTIFS('Fiji data list'!G:G,'FJ workings '!B41,'Fiji data list'!K:K,'FJ workings '!C41)</f>
        <v>0</v>
      </c>
      <c r="F41" s="97" t="s">
        <v>955</v>
      </c>
    </row>
    <row r="42" spans="2:6">
      <c r="B42" t="s">
        <v>57</v>
      </c>
      <c r="C42" s="95" t="s">
        <v>53</v>
      </c>
      <c r="D42">
        <f>COUNTIFS('Fiji data list'!G:G,'FJ workings '!B42,'Fiji data list'!K:K,'FJ workings '!C42)</f>
        <v>0</v>
      </c>
      <c r="F42" s="97" t="s">
        <v>956</v>
      </c>
    </row>
    <row r="43" spans="2:6">
      <c r="B43" t="s">
        <v>57</v>
      </c>
      <c r="C43" s="95" t="s">
        <v>54</v>
      </c>
      <c r="D43">
        <f>COUNTIFS('Fiji data list'!G:G,'FJ workings '!B43,'Fiji data list'!K:K,'FJ workings '!C43)</f>
        <v>0</v>
      </c>
      <c r="F43" s="97" t="s">
        <v>957</v>
      </c>
    </row>
    <row r="44" spans="2:6">
      <c r="B44" t="s">
        <v>57</v>
      </c>
      <c r="C44" s="95" t="s">
        <v>55</v>
      </c>
      <c r="D44">
        <f>COUNTIFS('Fiji data list'!G:G,'FJ workings '!B44,'Fiji data list'!K:K,'FJ workings '!C44)</f>
        <v>0</v>
      </c>
      <c r="F44" s="97" t="s">
        <v>958</v>
      </c>
    </row>
    <row r="45" spans="2:6">
      <c r="B45" t="s">
        <v>57</v>
      </c>
      <c r="C45" s="95" t="s">
        <v>56</v>
      </c>
      <c r="D45">
        <f>COUNTIFS('Fiji data list'!G:G,'FJ workings '!B45,'Fiji data list'!K:K,'FJ workings '!C45)</f>
        <v>0</v>
      </c>
      <c r="F45" s="97" t="s">
        <v>959</v>
      </c>
    </row>
    <row r="46" spans="2:6">
      <c r="C46" s="95"/>
      <c r="D46" t="b">
        <f>SUM(D41:D45)=D6</f>
        <v>0</v>
      </c>
      <c r="F46" s="97" t="s">
        <v>929</v>
      </c>
    </row>
    <row r="48" spans="2:6">
      <c r="B48" t="s">
        <v>59</v>
      </c>
      <c r="C48" s="95" t="s">
        <v>52</v>
      </c>
      <c r="D48">
        <f>COUNTIFS('Fiji data list'!G:G,'FJ workings '!B48,'Fiji data list'!K:K,'FJ workings '!C48)</f>
        <v>0</v>
      </c>
      <c r="F48" s="97" t="s">
        <v>960</v>
      </c>
    </row>
    <row r="49" spans="2:6">
      <c r="B49" t="s">
        <v>59</v>
      </c>
      <c r="C49" s="95" t="s">
        <v>53</v>
      </c>
      <c r="D49">
        <f>COUNTIFS('Fiji data list'!G:G,'FJ workings '!B49,'Fiji data list'!K:K,'FJ workings '!C49)</f>
        <v>0</v>
      </c>
      <c r="F49" s="97" t="s">
        <v>961</v>
      </c>
    </row>
    <row r="50" spans="2:6">
      <c r="B50" t="s">
        <v>59</v>
      </c>
      <c r="C50" s="95" t="s">
        <v>54</v>
      </c>
      <c r="D50">
        <f>COUNTIFS('Fiji data list'!G:G,'FJ workings '!B50,'Fiji data list'!K:K,'FJ workings '!C50)</f>
        <v>0</v>
      </c>
      <c r="F50" s="97" t="s">
        <v>962</v>
      </c>
    </row>
    <row r="51" spans="2:6">
      <c r="B51" t="s">
        <v>59</v>
      </c>
      <c r="C51" s="95" t="s">
        <v>55</v>
      </c>
      <c r="D51">
        <f>COUNTIFS('Fiji data list'!G:G,'FJ workings '!B51,'Fiji data list'!K:K,'FJ workings '!C51)</f>
        <v>0</v>
      </c>
      <c r="F51" s="97" t="s">
        <v>963</v>
      </c>
    </row>
    <row r="52" spans="2:6">
      <c r="B52" t="s">
        <v>59</v>
      </c>
      <c r="C52" s="95" t="s">
        <v>56</v>
      </c>
      <c r="D52">
        <f>COUNTIFS('Fiji data list'!G:G,'FJ workings '!B52,'Fiji data list'!K:K,'FJ workings '!C52)</f>
        <v>0</v>
      </c>
      <c r="F52" s="97" t="s">
        <v>964</v>
      </c>
    </row>
    <row r="53" spans="2:6">
      <c r="C53" s="95"/>
      <c r="D53" t="b">
        <f>SUM(D48:D52)=D7</f>
        <v>0</v>
      </c>
      <c r="F53" s="97" t="s">
        <v>929</v>
      </c>
    </row>
    <row r="55" spans="2:6">
      <c r="B55" t="s">
        <v>58</v>
      </c>
      <c r="C55" s="95" t="s">
        <v>52</v>
      </c>
      <c r="D55">
        <f>COUNTIFS('Fiji data list'!G:G,'FJ workings '!B55,'Fiji data list'!K:K,'FJ workings '!C55)</f>
        <v>0</v>
      </c>
      <c r="F55" s="97" t="s">
        <v>965</v>
      </c>
    </row>
    <row r="56" spans="2:6">
      <c r="B56" t="s">
        <v>58</v>
      </c>
      <c r="C56" s="95" t="s">
        <v>53</v>
      </c>
      <c r="D56">
        <f>COUNTIFS('Fiji data list'!G:G,'FJ workings '!B56,'Fiji data list'!K:K,'FJ workings '!C56)</f>
        <v>0</v>
      </c>
      <c r="F56" s="97" t="s">
        <v>966</v>
      </c>
    </row>
    <row r="57" spans="2:6">
      <c r="B57" t="s">
        <v>58</v>
      </c>
      <c r="C57" s="95" t="s">
        <v>54</v>
      </c>
      <c r="D57">
        <f>COUNTIFS('Fiji data list'!G:G,'FJ workings '!B57,'Fiji data list'!K:K,'FJ workings '!C57)</f>
        <v>0</v>
      </c>
      <c r="F57" s="97" t="s">
        <v>967</v>
      </c>
    </row>
    <row r="58" spans="2:6">
      <c r="B58" t="s">
        <v>58</v>
      </c>
      <c r="C58" s="95" t="s">
        <v>55</v>
      </c>
      <c r="D58">
        <f>COUNTIFS('Fiji data list'!G:G,'FJ workings '!B58,'Fiji data list'!K:K,'FJ workings '!C58)</f>
        <v>0</v>
      </c>
      <c r="F58" s="97" t="s">
        <v>968</v>
      </c>
    </row>
    <row r="59" spans="2:6">
      <c r="B59" t="s">
        <v>58</v>
      </c>
      <c r="C59" s="95" t="s">
        <v>56</v>
      </c>
      <c r="D59">
        <f>COUNTIFS('Fiji data list'!G:G,'FJ workings '!B59,'Fiji data list'!K:K,'FJ workings '!C59)</f>
        <v>0</v>
      </c>
      <c r="F59" s="97" t="s">
        <v>969</v>
      </c>
    </row>
    <row r="60" spans="2:6">
      <c r="C60" s="95"/>
      <c r="D60" t="b">
        <f>SUM(D55:D59)=D8</f>
        <v>0</v>
      </c>
      <c r="F60" s="97" t="s">
        <v>929</v>
      </c>
    </row>
    <row r="62" spans="2:6">
      <c r="B62" t="s">
        <v>60</v>
      </c>
      <c r="C62" s="95" t="s">
        <v>52</v>
      </c>
      <c r="D62">
        <f>COUNTIFS('Fiji data list'!G:G,'FJ workings '!B62,'Fiji data list'!K:K,'FJ workings '!C62)</f>
        <v>0</v>
      </c>
      <c r="F62" s="97" t="s">
        <v>970</v>
      </c>
    </row>
    <row r="63" spans="2:6">
      <c r="B63" t="s">
        <v>60</v>
      </c>
      <c r="C63" s="95" t="s">
        <v>53</v>
      </c>
      <c r="D63">
        <f>COUNTIFS('Fiji data list'!G:G,'FJ workings '!B63,'Fiji data list'!K:K,'FJ workings '!C63)</f>
        <v>0</v>
      </c>
      <c r="F63" s="97" t="s">
        <v>971</v>
      </c>
    </row>
    <row r="64" spans="2:6">
      <c r="B64" t="s">
        <v>60</v>
      </c>
      <c r="C64" s="95" t="s">
        <v>54</v>
      </c>
      <c r="D64">
        <f>COUNTIFS('Fiji data list'!G:G,'FJ workings '!B64,'Fiji data list'!K:K,'FJ workings '!C64)</f>
        <v>0</v>
      </c>
      <c r="F64" s="97" t="s">
        <v>972</v>
      </c>
    </row>
    <row r="65" spans="2:6">
      <c r="B65" t="s">
        <v>60</v>
      </c>
      <c r="C65" s="95" t="s">
        <v>55</v>
      </c>
      <c r="D65">
        <f>COUNTIFS('Fiji data list'!G:G,'FJ workings '!B65,'Fiji data list'!K:K,'FJ workings '!C65)</f>
        <v>0</v>
      </c>
      <c r="F65" s="97" t="s">
        <v>973</v>
      </c>
    </row>
    <row r="66" spans="2:6">
      <c r="B66" t="s">
        <v>60</v>
      </c>
      <c r="C66" s="95" t="s">
        <v>56</v>
      </c>
      <c r="D66">
        <f>COUNTIFS('Fiji data list'!G:G,'FJ workings '!B66,'Fiji data list'!K:K,'FJ workings '!C66)</f>
        <v>0</v>
      </c>
      <c r="F66" s="97" t="s">
        <v>974</v>
      </c>
    </row>
    <row r="67" spans="2:6">
      <c r="D67" t="b">
        <f>SUM(D62:D66)=D9</f>
        <v>1</v>
      </c>
      <c r="F67" s="97" t="s">
        <v>929</v>
      </c>
    </row>
    <row r="69" spans="2:6">
      <c r="D69" t="b">
        <f>SUM(D41:D45,D48:D52,D55:D59,D62:D66)=D4</f>
        <v>0</v>
      </c>
    </row>
  </sheetData>
  <autoFilter ref="M21:M40" xr:uid="{56E645B9-5146-44C6-BEA7-E8F07911EB9F}"/>
  <pageMargins left="0.7" right="0.7" top="0.75" bottom="0.75" header="0.3" footer="0.3"/>
  <headerFooter>
    <oddHeader>&amp;C&amp;"Calibri"&amp;12&amp;KFF0000 OFFICIAL&amp;1#_x000D_</oddHeader>
    <oddFooter>&amp;C_x000D_&amp;1#&amp;"Calibri"&amp;12&amp;KFF0000 OFFICIAL</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F510F-6753-4B73-9427-9B50F7C9A46A}">
  <sheetPr>
    <tabColor theme="2" tint="-0.499984740745262"/>
  </sheetPr>
  <dimension ref="A1:XFD107"/>
  <sheetViews>
    <sheetView tabSelected="1" topLeftCell="F1" zoomScale="85" zoomScaleNormal="85" workbookViewId="0">
      <pane ySplit="3" topLeftCell="A4" activePane="bottomLeft" state="frozen"/>
      <selection pane="bottomLeft" activeCell="E80" sqref="E80"/>
    </sheetView>
  </sheetViews>
  <sheetFormatPr defaultRowHeight="15"/>
  <cols>
    <col min="1" max="1" width="17.5703125" customWidth="1"/>
    <col min="2" max="2" width="19.28515625" customWidth="1"/>
    <col min="3" max="3" width="37.140625" customWidth="1"/>
    <col min="4" max="4" width="25.28515625" customWidth="1"/>
    <col min="5" max="5" width="20.28515625" customWidth="1"/>
    <col min="6" max="6" width="25.28515625" customWidth="1"/>
    <col min="7" max="7" width="20.42578125" customWidth="1"/>
    <col min="8" max="8" width="61.140625" customWidth="1"/>
    <col min="9" max="9" width="70.5703125" customWidth="1"/>
    <col min="10" max="10" width="23.140625" customWidth="1"/>
    <col min="11" max="11" width="24.5703125" customWidth="1"/>
    <col min="12" max="15" width="25.28515625" customWidth="1"/>
  </cols>
  <sheetData>
    <row r="1" spans="1:17" s="21" customFormat="1">
      <c r="A1" s="22" t="s">
        <v>4</v>
      </c>
      <c r="B1" s="22" t="s">
        <v>7</v>
      </c>
      <c r="C1" s="22" t="s">
        <v>9</v>
      </c>
      <c r="D1" s="23" t="s">
        <v>11</v>
      </c>
      <c r="E1" s="22" t="s">
        <v>13</v>
      </c>
      <c r="F1" s="22" t="s">
        <v>15</v>
      </c>
      <c r="G1" s="22" t="s">
        <v>17</v>
      </c>
      <c r="H1" s="22" t="s">
        <v>19</v>
      </c>
      <c r="I1" s="22" t="s">
        <v>21</v>
      </c>
      <c r="J1" s="22" t="s">
        <v>1089</v>
      </c>
      <c r="K1" s="22" t="s">
        <v>1090</v>
      </c>
      <c r="L1" s="22" t="s">
        <v>27</v>
      </c>
      <c r="M1" s="22" t="s">
        <v>29</v>
      </c>
      <c r="N1" s="22" t="s">
        <v>31</v>
      </c>
      <c r="O1" s="21" t="s">
        <v>33</v>
      </c>
    </row>
    <row r="2" spans="1:17" s="24" customFormat="1">
      <c r="A2" s="12" t="s">
        <v>3</v>
      </c>
      <c r="B2" s="12" t="s">
        <v>6</v>
      </c>
      <c r="C2" s="12" t="s">
        <v>6</v>
      </c>
      <c r="D2" s="12" t="s">
        <v>3</v>
      </c>
      <c r="E2" s="12" t="s">
        <v>6</v>
      </c>
      <c r="F2" s="12" t="s">
        <v>3</v>
      </c>
      <c r="G2" s="12" t="s">
        <v>3</v>
      </c>
      <c r="H2" s="12" t="s">
        <v>3</v>
      </c>
      <c r="I2" s="12" t="s">
        <v>3</v>
      </c>
      <c r="J2" s="12"/>
      <c r="K2" s="12" t="s">
        <v>3</v>
      </c>
      <c r="L2" s="12" t="s">
        <v>3</v>
      </c>
      <c r="M2" s="12" t="s">
        <v>3</v>
      </c>
      <c r="N2" s="12" t="s">
        <v>6</v>
      </c>
      <c r="O2" s="19" t="s">
        <v>6</v>
      </c>
    </row>
    <row r="3" spans="1:17">
      <c r="A3" s="38" t="s">
        <v>63</v>
      </c>
      <c r="B3" s="38" t="s">
        <v>64</v>
      </c>
      <c r="C3" s="38" t="s">
        <v>65</v>
      </c>
      <c r="D3" s="24" t="s">
        <v>975</v>
      </c>
      <c r="E3" s="38" t="s">
        <v>67</v>
      </c>
      <c r="F3" s="38" t="s">
        <v>68</v>
      </c>
      <c r="G3" s="38" t="s">
        <v>69</v>
      </c>
      <c r="H3" s="38" t="s">
        <v>70</v>
      </c>
      <c r="I3" s="38" t="s">
        <v>71</v>
      </c>
      <c r="J3" s="38"/>
      <c r="K3" s="104" t="s">
        <v>976</v>
      </c>
      <c r="L3" s="37" t="s">
        <v>75</v>
      </c>
      <c r="M3" s="37" t="s">
        <v>76</v>
      </c>
      <c r="N3" s="37" t="s">
        <v>77</v>
      </c>
      <c r="O3" s="24" t="s">
        <v>34</v>
      </c>
      <c r="P3" s="24"/>
      <c r="Q3" s="24"/>
    </row>
    <row r="4" spans="1:17">
      <c r="A4" s="36" t="s">
        <v>466</v>
      </c>
      <c r="B4" s="89" t="s">
        <v>79</v>
      </c>
      <c r="C4" s="29" t="s">
        <v>977</v>
      </c>
      <c r="D4" s="29" t="s">
        <v>559</v>
      </c>
      <c r="E4" s="29" t="s">
        <v>79</v>
      </c>
      <c r="F4" s="76" t="s">
        <v>93</v>
      </c>
      <c r="G4" s="76" t="s">
        <v>83</v>
      </c>
      <c r="H4" s="76" t="s">
        <v>978</v>
      </c>
      <c r="I4" s="76" t="s">
        <v>978</v>
      </c>
      <c r="J4" s="91"/>
      <c r="K4" s="93">
        <v>150000000</v>
      </c>
      <c r="L4" t="s">
        <v>86</v>
      </c>
      <c r="M4" t="s">
        <v>425</v>
      </c>
      <c r="N4" s="105" t="s">
        <v>41</v>
      </c>
      <c r="O4" s="106" t="s">
        <v>1062</v>
      </c>
    </row>
    <row r="5" spans="1:17">
      <c r="A5" s="36" t="s">
        <v>466</v>
      </c>
      <c r="B5" s="89" t="s">
        <v>79</v>
      </c>
      <c r="C5" s="29" t="s">
        <v>977</v>
      </c>
      <c r="D5" s="29" t="s">
        <v>1203</v>
      </c>
      <c r="E5" s="29" t="s">
        <v>79</v>
      </c>
      <c r="F5" s="76" t="s">
        <v>93</v>
      </c>
      <c r="G5" s="76" t="s">
        <v>83</v>
      </c>
      <c r="H5" s="76" t="s">
        <v>982</v>
      </c>
      <c r="I5" s="76" t="s">
        <v>982</v>
      </c>
      <c r="J5" s="91"/>
      <c r="K5" s="93">
        <v>15000000</v>
      </c>
      <c r="L5" t="s">
        <v>86</v>
      </c>
      <c r="M5" t="s">
        <v>90</v>
      </c>
      <c r="N5" s="105" t="s">
        <v>43</v>
      </c>
      <c r="O5" s="106" t="s">
        <v>1062</v>
      </c>
    </row>
    <row r="6" spans="1:17">
      <c r="A6" s="36" t="s">
        <v>466</v>
      </c>
      <c r="B6" s="89" t="s">
        <v>79</v>
      </c>
      <c r="C6" s="29" t="s">
        <v>977</v>
      </c>
      <c r="D6" s="29" t="s">
        <v>1203</v>
      </c>
      <c r="E6" s="29" t="s">
        <v>79</v>
      </c>
      <c r="F6" s="76" t="s">
        <v>93</v>
      </c>
      <c r="G6" s="76" t="s">
        <v>83</v>
      </c>
      <c r="H6" s="76" t="s">
        <v>993</v>
      </c>
      <c r="I6" s="76" t="s">
        <v>994</v>
      </c>
      <c r="J6" s="91"/>
      <c r="K6" s="93">
        <v>10400000</v>
      </c>
      <c r="L6" t="s">
        <v>86</v>
      </c>
      <c r="M6" t="s">
        <v>421</v>
      </c>
      <c r="N6" s="105" t="s">
        <v>41</v>
      </c>
      <c r="O6" s="106" t="s">
        <v>1062</v>
      </c>
    </row>
    <row r="7" spans="1:17">
      <c r="A7" s="36" t="s">
        <v>466</v>
      </c>
      <c r="B7" s="89" t="s">
        <v>79</v>
      </c>
      <c r="C7" s="29" t="s">
        <v>977</v>
      </c>
      <c r="D7" s="29" t="s">
        <v>1203</v>
      </c>
      <c r="E7" s="29" t="s">
        <v>79</v>
      </c>
      <c r="F7" s="76" t="s">
        <v>93</v>
      </c>
      <c r="G7" s="76" t="s">
        <v>83</v>
      </c>
      <c r="H7" s="76" t="s">
        <v>981</v>
      </c>
      <c r="I7" s="76" t="s">
        <v>981</v>
      </c>
      <c r="J7" s="91"/>
      <c r="K7" s="93">
        <v>10000000</v>
      </c>
      <c r="L7" t="s">
        <v>86</v>
      </c>
      <c r="M7" t="s">
        <v>90</v>
      </c>
      <c r="N7" s="105" t="s">
        <v>43</v>
      </c>
      <c r="O7" s="106" t="s">
        <v>1062</v>
      </c>
    </row>
    <row r="8" spans="1:17">
      <c r="A8" s="36" t="s">
        <v>466</v>
      </c>
      <c r="B8" s="89" t="s">
        <v>79</v>
      </c>
      <c r="C8" s="29" t="s">
        <v>977</v>
      </c>
      <c r="D8" s="29" t="s">
        <v>1203</v>
      </c>
      <c r="E8" s="29" t="s">
        <v>79</v>
      </c>
      <c r="F8" s="76" t="s">
        <v>93</v>
      </c>
      <c r="G8" s="25" t="s">
        <v>83</v>
      </c>
      <c r="H8" t="s">
        <v>985</v>
      </c>
      <c r="I8" t="s">
        <v>986</v>
      </c>
      <c r="J8" s="91"/>
      <c r="K8" s="93">
        <v>1200000</v>
      </c>
      <c r="L8" t="s">
        <v>86</v>
      </c>
      <c r="M8" t="s">
        <v>425</v>
      </c>
      <c r="N8" s="105" t="s">
        <v>41</v>
      </c>
      <c r="O8" s="106" t="s">
        <v>1062</v>
      </c>
    </row>
    <row r="9" spans="1:17">
      <c r="A9" s="36" t="s">
        <v>466</v>
      </c>
      <c r="B9" s="89" t="s">
        <v>79</v>
      </c>
      <c r="C9" s="29" t="s">
        <v>977</v>
      </c>
      <c r="D9" s="29" t="s">
        <v>1203</v>
      </c>
      <c r="E9" s="29" t="s">
        <v>79</v>
      </c>
      <c r="F9" s="76" t="s">
        <v>93</v>
      </c>
      <c r="G9" s="25" t="s">
        <v>99</v>
      </c>
      <c r="H9" t="s">
        <v>983</v>
      </c>
      <c r="I9" t="s">
        <v>984</v>
      </c>
      <c r="J9" s="91"/>
      <c r="K9" s="93">
        <v>200000</v>
      </c>
      <c r="L9" t="s">
        <v>86</v>
      </c>
      <c r="M9" t="s">
        <v>484</v>
      </c>
      <c r="N9" s="105" t="s">
        <v>41</v>
      </c>
      <c r="O9" s="106" t="s">
        <v>1062</v>
      </c>
    </row>
    <row r="10" spans="1:17">
      <c r="A10" s="36" t="s">
        <v>466</v>
      </c>
      <c r="B10" s="89" t="s">
        <v>79</v>
      </c>
      <c r="C10" s="29" t="s">
        <v>977</v>
      </c>
      <c r="D10" s="29" t="s">
        <v>1203</v>
      </c>
      <c r="E10" s="29" t="s">
        <v>79</v>
      </c>
      <c r="F10" s="76" t="s">
        <v>93</v>
      </c>
      <c r="G10" s="25" t="s">
        <v>99</v>
      </c>
      <c r="H10" t="s">
        <v>989</v>
      </c>
      <c r="I10" t="s">
        <v>990</v>
      </c>
      <c r="J10" s="91"/>
      <c r="K10" s="93">
        <v>150000</v>
      </c>
      <c r="L10" t="s">
        <v>86</v>
      </c>
      <c r="M10" t="s">
        <v>90</v>
      </c>
      <c r="N10" s="105" t="s">
        <v>41</v>
      </c>
      <c r="O10" s="106" t="s">
        <v>1062</v>
      </c>
    </row>
    <row r="11" spans="1:17">
      <c r="A11" s="36" t="s">
        <v>466</v>
      </c>
      <c r="B11" s="89" t="s">
        <v>79</v>
      </c>
      <c r="C11" s="29" t="s">
        <v>977</v>
      </c>
      <c r="D11" s="29" t="s">
        <v>1203</v>
      </c>
      <c r="E11" s="29" t="s">
        <v>79</v>
      </c>
      <c r="F11" s="76" t="s">
        <v>93</v>
      </c>
      <c r="G11" s="25" t="s">
        <v>83</v>
      </c>
      <c r="H11" t="s">
        <v>988</v>
      </c>
      <c r="I11" t="s">
        <v>988</v>
      </c>
      <c r="J11" s="91"/>
      <c r="K11" s="93">
        <v>120000</v>
      </c>
      <c r="L11" t="s">
        <v>86</v>
      </c>
      <c r="M11" t="s">
        <v>90</v>
      </c>
      <c r="N11" s="105" t="s">
        <v>41</v>
      </c>
      <c r="O11" s="106" t="s">
        <v>1062</v>
      </c>
    </row>
    <row r="12" spans="1:17">
      <c r="A12" s="36" t="s">
        <v>466</v>
      </c>
      <c r="B12" s="89" t="s">
        <v>79</v>
      </c>
      <c r="C12" s="29" t="s">
        <v>977</v>
      </c>
      <c r="D12" s="29" t="s">
        <v>1203</v>
      </c>
      <c r="E12" s="29" t="s">
        <v>79</v>
      </c>
      <c r="F12" s="76" t="s">
        <v>93</v>
      </c>
      <c r="G12" s="25" t="s">
        <v>59</v>
      </c>
      <c r="H12" t="s">
        <v>987</v>
      </c>
      <c r="I12" t="s">
        <v>987</v>
      </c>
      <c r="J12" s="91"/>
      <c r="K12" s="93">
        <v>100000</v>
      </c>
      <c r="L12" t="s">
        <v>86</v>
      </c>
      <c r="M12" t="s">
        <v>90</v>
      </c>
      <c r="N12" s="105" t="s">
        <v>41</v>
      </c>
      <c r="O12" s="106" t="s">
        <v>1062</v>
      </c>
    </row>
    <row r="13" spans="1:17">
      <c r="A13" s="36" t="s">
        <v>466</v>
      </c>
      <c r="B13" s="89" t="s">
        <v>79</v>
      </c>
      <c r="C13" s="29" t="s">
        <v>977</v>
      </c>
      <c r="D13" s="29" t="s">
        <v>1203</v>
      </c>
      <c r="E13" s="29" t="s">
        <v>79</v>
      </c>
      <c r="F13" s="76" t="s">
        <v>93</v>
      </c>
      <c r="G13" s="29" t="s">
        <v>99</v>
      </c>
      <c r="H13" s="29" t="s">
        <v>991</v>
      </c>
      <c r="I13" s="29" t="s">
        <v>992</v>
      </c>
      <c r="J13" s="91"/>
      <c r="K13" s="93">
        <v>100000</v>
      </c>
      <c r="L13" t="s">
        <v>86</v>
      </c>
      <c r="M13" t="s">
        <v>90</v>
      </c>
      <c r="N13" s="105" t="s">
        <v>41</v>
      </c>
      <c r="O13" s="106" t="s">
        <v>1062</v>
      </c>
    </row>
    <row r="14" spans="1:17">
      <c r="A14" s="36" t="s">
        <v>466</v>
      </c>
      <c r="B14" s="89" t="s">
        <v>79</v>
      </c>
      <c r="C14" s="29" t="s">
        <v>977</v>
      </c>
      <c r="D14" s="29" t="s">
        <v>979</v>
      </c>
      <c r="E14" s="29" t="s">
        <v>79</v>
      </c>
      <c r="F14" s="76" t="s">
        <v>93</v>
      </c>
      <c r="G14" s="25" t="s">
        <v>99</v>
      </c>
      <c r="H14" t="s">
        <v>980</v>
      </c>
      <c r="I14" t="s">
        <v>980</v>
      </c>
      <c r="J14" s="91"/>
      <c r="K14" s="93">
        <v>100000</v>
      </c>
      <c r="L14" t="s">
        <v>86</v>
      </c>
      <c r="M14" t="s">
        <v>425</v>
      </c>
      <c r="N14" s="105" t="s">
        <v>41</v>
      </c>
      <c r="O14" s="106" t="s">
        <v>1062</v>
      </c>
    </row>
    <row r="15" spans="1:17">
      <c r="A15" s="36" t="s">
        <v>466</v>
      </c>
      <c r="B15" s="107" t="s">
        <v>79</v>
      </c>
      <c r="C15" s="29" t="s">
        <v>1073</v>
      </c>
      <c r="D15" s="29" t="s">
        <v>1098</v>
      </c>
      <c r="E15" s="105" t="s">
        <v>79</v>
      </c>
      <c r="F15" s="76" t="s">
        <v>565</v>
      </c>
      <c r="G15" s="25" t="s">
        <v>83</v>
      </c>
      <c r="H15" t="s">
        <v>1074</v>
      </c>
      <c r="I15" t="s">
        <v>1075</v>
      </c>
      <c r="J15" s="93">
        <v>10000000</v>
      </c>
      <c r="K15" s="93">
        <v>20000000</v>
      </c>
      <c r="L15" t="s">
        <v>86</v>
      </c>
      <c r="M15" s="107" t="s">
        <v>373</v>
      </c>
      <c r="N15" s="105" t="s">
        <v>41</v>
      </c>
      <c r="O15" s="89" t="s">
        <v>1076</v>
      </c>
      <c r="P15" t="s">
        <v>1077</v>
      </c>
    </row>
    <row r="16" spans="1:17">
      <c r="A16" s="36" t="s">
        <v>466</v>
      </c>
      <c r="B16" s="107" t="s">
        <v>79</v>
      </c>
      <c r="C16" s="29" t="s">
        <v>1073</v>
      </c>
      <c r="D16" s="29" t="s">
        <v>1098</v>
      </c>
      <c r="E16" s="105" t="s">
        <v>79</v>
      </c>
      <c r="F16" s="76" t="s">
        <v>565</v>
      </c>
      <c r="G16" s="25" t="s">
        <v>83</v>
      </c>
      <c r="H16" t="s">
        <v>1078</v>
      </c>
      <c r="I16" t="s">
        <v>1079</v>
      </c>
      <c r="J16" s="93">
        <v>10000000</v>
      </c>
      <c r="K16" s="93">
        <v>20000000</v>
      </c>
      <c r="L16" t="s">
        <v>86</v>
      </c>
      <c r="M16" t="s">
        <v>373</v>
      </c>
      <c r="N16" s="105" t="s">
        <v>41</v>
      </c>
      <c r="O16" s="89" t="s">
        <v>1076</v>
      </c>
      <c r="P16" t="s">
        <v>1080</v>
      </c>
    </row>
    <row r="17" spans="1:17">
      <c r="A17" s="36" t="s">
        <v>466</v>
      </c>
      <c r="B17" s="107" t="s">
        <v>79</v>
      </c>
      <c r="C17" s="29" t="s">
        <v>1073</v>
      </c>
      <c r="D17" s="29" t="s">
        <v>1098</v>
      </c>
      <c r="E17" s="105" t="s">
        <v>79</v>
      </c>
      <c r="F17" s="76" t="s">
        <v>565</v>
      </c>
      <c r="G17" s="25" t="s">
        <v>83</v>
      </c>
      <c r="H17" t="s">
        <v>1081</v>
      </c>
      <c r="I17" t="s">
        <v>1082</v>
      </c>
      <c r="J17" s="93">
        <v>10000000</v>
      </c>
      <c r="K17" s="93">
        <v>20000000</v>
      </c>
      <c r="L17" t="s">
        <v>86</v>
      </c>
      <c r="M17" t="s">
        <v>425</v>
      </c>
      <c r="N17" s="105" t="s">
        <v>41</v>
      </c>
      <c r="O17" s="89" t="s">
        <v>1076</v>
      </c>
      <c r="P17" t="s">
        <v>1083</v>
      </c>
    </row>
    <row r="18" spans="1:17">
      <c r="A18" s="36" t="s">
        <v>466</v>
      </c>
      <c r="B18" s="107" t="s">
        <v>79</v>
      </c>
      <c r="C18" s="29" t="s">
        <v>1073</v>
      </c>
      <c r="D18" s="29" t="s">
        <v>1098</v>
      </c>
      <c r="E18" s="105" t="s">
        <v>79</v>
      </c>
      <c r="F18" s="76" t="s">
        <v>565</v>
      </c>
      <c r="G18" s="25" t="s">
        <v>83</v>
      </c>
      <c r="H18" t="s">
        <v>1084</v>
      </c>
      <c r="I18" t="s">
        <v>1085</v>
      </c>
      <c r="J18" s="93">
        <v>10000000</v>
      </c>
      <c r="K18" s="93">
        <v>20000000</v>
      </c>
      <c r="L18" t="s">
        <v>86</v>
      </c>
      <c r="M18" t="s">
        <v>425</v>
      </c>
      <c r="N18" s="105" t="s">
        <v>41</v>
      </c>
      <c r="O18" s="89" t="s">
        <v>1076</v>
      </c>
      <c r="P18" t="s">
        <v>1086</v>
      </c>
    </row>
    <row r="19" spans="1:17">
      <c r="A19" s="36" t="s">
        <v>466</v>
      </c>
      <c r="B19" s="107" t="s">
        <v>79</v>
      </c>
      <c r="C19" s="29" t="s">
        <v>1073</v>
      </c>
      <c r="D19" s="29" t="s">
        <v>1098</v>
      </c>
      <c r="E19" s="105" t="s">
        <v>79</v>
      </c>
      <c r="F19" s="76" t="s">
        <v>565</v>
      </c>
      <c r="G19" s="25" t="s">
        <v>83</v>
      </c>
      <c r="H19" t="s">
        <v>1087</v>
      </c>
      <c r="I19" t="s">
        <v>1088</v>
      </c>
      <c r="J19" s="93">
        <v>10000000</v>
      </c>
      <c r="K19" s="93">
        <v>20000000</v>
      </c>
      <c r="L19" t="s">
        <v>86</v>
      </c>
      <c r="M19" t="s">
        <v>499</v>
      </c>
      <c r="N19" s="105" t="s">
        <v>41</v>
      </c>
      <c r="O19" s="89" t="s">
        <v>1076</v>
      </c>
      <c r="P19" t="s">
        <v>1086</v>
      </c>
    </row>
    <row r="20" spans="1:17">
      <c r="A20" s="25" t="s">
        <v>466</v>
      </c>
      <c r="B20" s="85" t="s">
        <v>79</v>
      </c>
      <c r="C20" s="29" t="s">
        <v>511</v>
      </c>
      <c r="D20" s="29" t="s">
        <v>559</v>
      </c>
      <c r="E20" s="111" t="s">
        <v>81</v>
      </c>
      <c r="F20" s="76" t="s">
        <v>151</v>
      </c>
      <c r="G20" s="76" t="s">
        <v>83</v>
      </c>
      <c r="H20" s="76" t="s">
        <v>1063</v>
      </c>
      <c r="I20" s="76" t="s">
        <v>1072</v>
      </c>
      <c r="J20" s="91"/>
      <c r="K20" s="93">
        <v>82400000</v>
      </c>
      <c r="L20" s="25" t="s">
        <v>86</v>
      </c>
      <c r="M20" t="s">
        <v>373</v>
      </c>
      <c r="N20" s="84" t="s">
        <v>43</v>
      </c>
      <c r="O20" s="106" t="s">
        <v>1064</v>
      </c>
      <c r="Q20" t="s">
        <v>1175</v>
      </c>
    </row>
    <row r="21" spans="1:17">
      <c r="A21" s="25" t="s">
        <v>466</v>
      </c>
      <c r="B21" s="85" t="s">
        <v>79</v>
      </c>
      <c r="C21" s="29" t="s">
        <v>511</v>
      </c>
      <c r="D21" s="29" t="s">
        <v>559</v>
      </c>
      <c r="E21" s="111" t="s">
        <v>81</v>
      </c>
      <c r="F21" s="76" t="s">
        <v>151</v>
      </c>
      <c r="G21" s="76" t="s">
        <v>99</v>
      </c>
      <c r="H21" s="76" t="s">
        <v>1063</v>
      </c>
      <c r="I21" s="76" t="s">
        <v>1065</v>
      </c>
      <c r="J21" s="91"/>
      <c r="K21" s="93">
        <v>4120000</v>
      </c>
      <c r="L21" s="25" t="s">
        <v>86</v>
      </c>
      <c r="M21" t="s">
        <v>373</v>
      </c>
      <c r="N21" s="84" t="s">
        <v>43</v>
      </c>
      <c r="O21" s="106" t="s">
        <v>1064</v>
      </c>
      <c r="Q21" t="s">
        <v>1175</v>
      </c>
    </row>
    <row r="22" spans="1:17">
      <c r="A22" s="25" t="s">
        <v>466</v>
      </c>
      <c r="B22" s="85" t="s">
        <v>79</v>
      </c>
      <c r="C22" s="29" t="s">
        <v>511</v>
      </c>
      <c r="D22" s="29" t="s">
        <v>1173</v>
      </c>
      <c r="E22" s="111" t="s">
        <v>79</v>
      </c>
      <c r="F22" s="76" t="s">
        <v>151</v>
      </c>
      <c r="G22" s="76" t="s">
        <v>83</v>
      </c>
      <c r="H22" t="s">
        <v>1066</v>
      </c>
      <c r="I22" s="76" t="s">
        <v>1067</v>
      </c>
      <c r="J22" s="91"/>
      <c r="K22" s="93">
        <v>132000000</v>
      </c>
      <c r="L22" s="25" t="s">
        <v>133</v>
      </c>
      <c r="M22" t="s">
        <v>373</v>
      </c>
      <c r="N22" s="84" t="s">
        <v>41</v>
      </c>
      <c r="O22" s="106" t="s">
        <v>1064</v>
      </c>
      <c r="Q22" t="s">
        <v>1175</v>
      </c>
    </row>
    <row r="23" spans="1:17">
      <c r="A23" s="25" t="s">
        <v>466</v>
      </c>
      <c r="B23" s="85" t="s">
        <v>79</v>
      </c>
      <c r="C23" s="29" t="s">
        <v>511</v>
      </c>
      <c r="D23" s="29" t="s">
        <v>1173</v>
      </c>
      <c r="E23" s="111" t="s">
        <v>79</v>
      </c>
      <c r="F23" s="76" t="s">
        <v>151</v>
      </c>
      <c r="G23" s="76" t="s">
        <v>83</v>
      </c>
      <c r="H23" t="s">
        <v>1068</v>
      </c>
      <c r="I23" s="76" t="s">
        <v>1069</v>
      </c>
      <c r="J23" s="91"/>
      <c r="K23" s="93">
        <v>35500000</v>
      </c>
      <c r="L23" s="25" t="s">
        <v>133</v>
      </c>
      <c r="M23" t="s">
        <v>373</v>
      </c>
      <c r="N23" s="84" t="s">
        <v>41</v>
      </c>
      <c r="O23" s="106" t="s">
        <v>1064</v>
      </c>
      <c r="Q23" t="s">
        <v>1175</v>
      </c>
    </row>
    <row r="24" spans="1:17">
      <c r="A24" s="25" t="s">
        <v>466</v>
      </c>
      <c r="B24" s="85" t="s">
        <v>79</v>
      </c>
      <c r="C24" s="29" t="s">
        <v>511</v>
      </c>
      <c r="D24" s="29" t="s">
        <v>979</v>
      </c>
      <c r="E24" s="111" t="s">
        <v>79</v>
      </c>
      <c r="F24" s="76" t="s">
        <v>151</v>
      </c>
      <c r="G24" s="76" t="s">
        <v>83</v>
      </c>
      <c r="H24" t="s">
        <v>1070</v>
      </c>
      <c r="I24" s="76" t="s">
        <v>1071</v>
      </c>
      <c r="J24" s="91"/>
      <c r="K24" s="93">
        <v>1000000</v>
      </c>
      <c r="L24" s="25" t="s">
        <v>133</v>
      </c>
      <c r="M24" t="s">
        <v>90</v>
      </c>
      <c r="N24" s="84" t="s">
        <v>43</v>
      </c>
      <c r="O24" s="106" t="s">
        <v>1064</v>
      </c>
      <c r="Q24" t="s">
        <v>1175</v>
      </c>
    </row>
    <row r="25" spans="1:17">
      <c r="A25" s="36" t="s">
        <v>1110</v>
      </c>
      <c r="B25" s="107" t="s">
        <v>79</v>
      </c>
      <c r="C25" s="29" t="s">
        <v>1091</v>
      </c>
      <c r="D25" s="29" t="s">
        <v>1098</v>
      </c>
      <c r="E25" s="29" t="s">
        <v>79</v>
      </c>
      <c r="F25" s="76" t="s">
        <v>151</v>
      </c>
      <c r="G25" s="25" t="s">
        <v>83</v>
      </c>
      <c r="H25" s="29" t="s">
        <v>1113</v>
      </c>
      <c r="I25" s="29" t="s">
        <v>1111</v>
      </c>
      <c r="K25" s="102">
        <v>12375000</v>
      </c>
      <c r="L25" s="76" t="s">
        <v>86</v>
      </c>
      <c r="M25" s="76" t="s">
        <v>484</v>
      </c>
      <c r="N25" s="105" t="s">
        <v>1094</v>
      </c>
      <c r="O25" s="107" t="s">
        <v>1115</v>
      </c>
    </row>
    <row r="26" spans="1:17">
      <c r="A26" s="36" t="s">
        <v>1110</v>
      </c>
      <c r="B26" s="107" t="s">
        <v>79</v>
      </c>
      <c r="C26" s="29" t="s">
        <v>1091</v>
      </c>
      <c r="D26" s="29" t="s">
        <v>1098</v>
      </c>
      <c r="E26" s="29" t="s">
        <v>79</v>
      </c>
      <c r="F26" s="76" t="s">
        <v>151</v>
      </c>
      <c r="G26" s="25" t="s">
        <v>83</v>
      </c>
      <c r="H26" s="29" t="s">
        <v>1112</v>
      </c>
      <c r="I26" s="29" t="s">
        <v>1111</v>
      </c>
      <c r="K26" s="102">
        <v>552000</v>
      </c>
      <c r="L26" s="76" t="s">
        <v>86</v>
      </c>
      <c r="M26" s="76" t="s">
        <v>373</v>
      </c>
      <c r="N26" s="105" t="s">
        <v>1094</v>
      </c>
      <c r="O26" s="107" t="s">
        <v>1114</v>
      </c>
    </row>
    <row r="27" spans="1:17">
      <c r="A27" s="36" t="s">
        <v>466</v>
      </c>
      <c r="B27" s="107" t="s">
        <v>79</v>
      </c>
      <c r="C27" s="29" t="s">
        <v>1091</v>
      </c>
      <c r="D27" s="29" t="s">
        <v>1098</v>
      </c>
      <c r="E27" s="29" t="s">
        <v>79</v>
      </c>
      <c r="F27" s="76" t="s">
        <v>151</v>
      </c>
      <c r="G27" s="25" t="s">
        <v>99</v>
      </c>
      <c r="H27" s="29" t="s">
        <v>1100</v>
      </c>
      <c r="I27" s="29" t="s">
        <v>1099</v>
      </c>
      <c r="K27" s="102">
        <v>66000</v>
      </c>
      <c r="L27" s="76" t="s">
        <v>133</v>
      </c>
      <c r="M27" s="76" t="s">
        <v>373</v>
      </c>
      <c r="N27" s="105" t="s">
        <v>1094</v>
      </c>
      <c r="O27" s="107" t="s">
        <v>1101</v>
      </c>
    </row>
    <row r="28" spans="1:17">
      <c r="A28" s="36" t="s">
        <v>466</v>
      </c>
      <c r="B28" s="107" t="s">
        <v>79</v>
      </c>
      <c r="C28" s="29" t="s">
        <v>1091</v>
      </c>
      <c r="D28" s="29" t="s">
        <v>260</v>
      </c>
      <c r="E28" s="29" t="s">
        <v>79</v>
      </c>
      <c r="F28" s="76" t="s">
        <v>151</v>
      </c>
      <c r="G28" s="29" t="s">
        <v>83</v>
      </c>
      <c r="H28" s="29" t="s">
        <v>1108</v>
      </c>
      <c r="I28" s="29" t="s">
        <v>1107</v>
      </c>
      <c r="K28" s="112" t="s">
        <v>260</v>
      </c>
      <c r="L28" s="76" t="s">
        <v>86</v>
      </c>
      <c r="M28" s="76" t="s">
        <v>260</v>
      </c>
      <c r="N28" s="105" t="s">
        <v>1094</v>
      </c>
      <c r="O28" s="107" t="s">
        <v>1109</v>
      </c>
    </row>
    <row r="29" spans="1:17">
      <c r="A29" s="36" t="s">
        <v>466</v>
      </c>
      <c r="B29" s="107" t="s">
        <v>79</v>
      </c>
      <c r="C29" s="29" t="s">
        <v>1091</v>
      </c>
      <c r="D29" s="29" t="s">
        <v>260</v>
      </c>
      <c r="E29" s="29" t="s">
        <v>79</v>
      </c>
      <c r="F29" s="76" t="s">
        <v>151</v>
      </c>
      <c r="G29" s="29" t="s">
        <v>83</v>
      </c>
      <c r="H29" s="29" t="s">
        <v>1096</v>
      </c>
      <c r="I29" s="29" t="s">
        <v>1092</v>
      </c>
      <c r="K29" s="102">
        <v>3000000</v>
      </c>
      <c r="L29" s="76" t="s">
        <v>86</v>
      </c>
      <c r="M29" s="76" t="s">
        <v>499</v>
      </c>
      <c r="N29" s="105" t="s">
        <v>1094</v>
      </c>
      <c r="O29" s="107" t="s">
        <v>1097</v>
      </c>
    </row>
    <row r="30" spans="1:17">
      <c r="A30" s="36" t="s">
        <v>466</v>
      </c>
      <c r="B30" s="107" t="s">
        <v>79</v>
      </c>
      <c r="C30" s="29" t="s">
        <v>1091</v>
      </c>
      <c r="D30" s="29" t="s">
        <v>260</v>
      </c>
      <c r="E30" s="29" t="s">
        <v>79</v>
      </c>
      <c r="F30" s="76" t="s">
        <v>151</v>
      </c>
      <c r="G30" s="29" t="s">
        <v>83</v>
      </c>
      <c r="H30" s="29" t="s">
        <v>1102</v>
      </c>
      <c r="I30" s="29" t="s">
        <v>1099</v>
      </c>
      <c r="K30" s="102">
        <v>3000000</v>
      </c>
      <c r="L30" s="76" t="s">
        <v>86</v>
      </c>
      <c r="M30" s="76" t="s">
        <v>421</v>
      </c>
      <c r="N30" s="105" t="s">
        <v>1094</v>
      </c>
      <c r="O30" s="107" t="s">
        <v>1103</v>
      </c>
    </row>
    <row r="31" spans="1:17">
      <c r="A31" s="36" t="s">
        <v>466</v>
      </c>
      <c r="B31" s="107" t="s">
        <v>79</v>
      </c>
      <c r="C31" s="29" t="s">
        <v>1091</v>
      </c>
      <c r="D31" s="29" t="s">
        <v>260</v>
      </c>
      <c r="E31" s="29" t="s">
        <v>79</v>
      </c>
      <c r="F31" s="76" t="s">
        <v>151</v>
      </c>
      <c r="G31" s="29" t="s">
        <v>83</v>
      </c>
      <c r="H31" s="29" t="s">
        <v>1105</v>
      </c>
      <c r="I31" s="29" t="s">
        <v>1104</v>
      </c>
      <c r="K31" s="102">
        <v>2200000</v>
      </c>
      <c r="L31" s="76" t="s">
        <v>86</v>
      </c>
      <c r="M31" s="76" t="s">
        <v>421</v>
      </c>
      <c r="N31" s="105" t="s">
        <v>41</v>
      </c>
      <c r="O31" s="107" t="s">
        <v>1106</v>
      </c>
    </row>
    <row r="32" spans="1:17">
      <c r="A32" s="36" t="s">
        <v>466</v>
      </c>
      <c r="B32" s="107" t="s">
        <v>79</v>
      </c>
      <c r="C32" s="29" t="s">
        <v>1091</v>
      </c>
      <c r="D32" s="29" t="s">
        <v>260</v>
      </c>
      <c r="E32" s="29" t="s">
        <v>79</v>
      </c>
      <c r="F32" s="76" t="s">
        <v>151</v>
      </c>
      <c r="G32" s="29" t="s">
        <v>99</v>
      </c>
      <c r="H32" s="29" t="s">
        <v>1093</v>
      </c>
      <c r="I32" s="29" t="s">
        <v>1092</v>
      </c>
      <c r="K32" s="102">
        <v>221000</v>
      </c>
      <c r="L32" s="76" t="s">
        <v>86</v>
      </c>
      <c r="M32" s="76" t="s">
        <v>484</v>
      </c>
      <c r="N32" s="105" t="s">
        <v>1094</v>
      </c>
      <c r="O32" s="107" t="s">
        <v>1095</v>
      </c>
    </row>
    <row r="33" spans="1:15">
      <c r="A33" s="36" t="s">
        <v>1110</v>
      </c>
      <c r="B33" s="107" t="s">
        <v>79</v>
      </c>
      <c r="C33" s="29" t="s">
        <v>1133</v>
      </c>
      <c r="D33" s="29" t="s">
        <v>1098</v>
      </c>
      <c r="E33" s="29" t="s">
        <v>79</v>
      </c>
      <c r="F33" s="76" t="s">
        <v>151</v>
      </c>
      <c r="G33" t="s">
        <v>83</v>
      </c>
      <c r="H33" t="s">
        <v>1134</v>
      </c>
      <c r="I33" t="s">
        <v>1135</v>
      </c>
      <c r="K33" s="103">
        <v>25000000</v>
      </c>
      <c r="L33" s="25" t="s">
        <v>86</v>
      </c>
      <c r="M33" t="s">
        <v>90</v>
      </c>
      <c r="N33" s="84" t="s">
        <v>41</v>
      </c>
      <c r="O33" t="s">
        <v>1167</v>
      </c>
    </row>
    <row r="34" spans="1:15">
      <c r="A34" s="36" t="s">
        <v>1110</v>
      </c>
      <c r="B34" s="107" t="s">
        <v>79</v>
      </c>
      <c r="C34" s="29" t="s">
        <v>1133</v>
      </c>
      <c r="D34" s="29" t="s">
        <v>1098</v>
      </c>
      <c r="E34" s="29" t="s">
        <v>79</v>
      </c>
      <c r="F34" s="76" t="s">
        <v>151</v>
      </c>
      <c r="G34" t="s">
        <v>59</v>
      </c>
      <c r="H34" t="s">
        <v>1154</v>
      </c>
      <c r="I34" t="s">
        <v>1155</v>
      </c>
      <c r="K34" s="103">
        <v>15000000</v>
      </c>
      <c r="L34" t="s">
        <v>86</v>
      </c>
      <c r="M34" t="s">
        <v>373</v>
      </c>
      <c r="N34" s="107" t="s">
        <v>41</v>
      </c>
      <c r="O34" t="s">
        <v>1167</v>
      </c>
    </row>
    <row r="35" spans="1:15">
      <c r="A35" s="36" t="s">
        <v>1110</v>
      </c>
      <c r="B35" s="107" t="s">
        <v>79</v>
      </c>
      <c r="C35" s="29" t="s">
        <v>1133</v>
      </c>
      <c r="D35" s="29" t="s">
        <v>1098</v>
      </c>
      <c r="E35" s="29" t="s">
        <v>79</v>
      </c>
      <c r="F35" s="76" t="s">
        <v>151</v>
      </c>
      <c r="G35" t="s">
        <v>83</v>
      </c>
      <c r="H35" t="s">
        <v>1156</v>
      </c>
      <c r="I35" t="s">
        <v>1157</v>
      </c>
      <c r="K35" s="103">
        <v>8000000</v>
      </c>
      <c r="L35" t="s">
        <v>86</v>
      </c>
      <c r="M35" t="s">
        <v>484</v>
      </c>
      <c r="N35" s="107" t="s">
        <v>41</v>
      </c>
      <c r="O35" t="s">
        <v>1167</v>
      </c>
    </row>
    <row r="36" spans="1:15">
      <c r="A36" s="36" t="s">
        <v>1110</v>
      </c>
      <c r="B36" s="107" t="s">
        <v>79</v>
      </c>
      <c r="C36" s="29" t="s">
        <v>1133</v>
      </c>
      <c r="D36" s="29" t="s">
        <v>1098</v>
      </c>
      <c r="E36" s="29" t="s">
        <v>79</v>
      </c>
      <c r="F36" s="76" t="s">
        <v>151</v>
      </c>
      <c r="G36" t="s">
        <v>83</v>
      </c>
      <c r="H36" t="s">
        <v>1148</v>
      </c>
      <c r="I36" t="s">
        <v>1149</v>
      </c>
      <c r="K36" s="103">
        <v>6000000</v>
      </c>
      <c r="L36" s="25" t="s">
        <v>86</v>
      </c>
      <c r="M36" t="s">
        <v>421</v>
      </c>
      <c r="N36" s="107" t="s">
        <v>41</v>
      </c>
      <c r="O36" t="s">
        <v>1167</v>
      </c>
    </row>
    <row r="37" spans="1:15">
      <c r="A37" s="36" t="s">
        <v>1110</v>
      </c>
      <c r="B37" s="107" t="s">
        <v>79</v>
      </c>
      <c r="C37" s="29" t="s">
        <v>1133</v>
      </c>
      <c r="D37" s="29" t="s">
        <v>1098</v>
      </c>
      <c r="E37" s="29" t="s">
        <v>79</v>
      </c>
      <c r="F37" s="76" t="s">
        <v>151</v>
      </c>
      <c r="G37" t="s">
        <v>83</v>
      </c>
      <c r="H37" t="s">
        <v>1145</v>
      </c>
      <c r="I37" t="s">
        <v>1146</v>
      </c>
      <c r="K37" s="103">
        <v>5000000</v>
      </c>
      <c r="L37" t="s">
        <v>86</v>
      </c>
      <c r="M37" t="s">
        <v>484</v>
      </c>
      <c r="N37" s="107" t="s">
        <v>41</v>
      </c>
      <c r="O37" t="s">
        <v>1167</v>
      </c>
    </row>
    <row r="38" spans="1:15">
      <c r="A38" s="36" t="s">
        <v>1110</v>
      </c>
      <c r="B38" s="107" t="s">
        <v>79</v>
      </c>
      <c r="C38" s="29" t="s">
        <v>1133</v>
      </c>
      <c r="D38" s="29" t="s">
        <v>1098</v>
      </c>
      <c r="E38" s="29" t="s">
        <v>79</v>
      </c>
      <c r="F38" s="76" t="s">
        <v>151</v>
      </c>
      <c r="G38" t="s">
        <v>83</v>
      </c>
      <c r="H38" t="s">
        <v>1152</v>
      </c>
      <c r="I38" t="s">
        <v>1153</v>
      </c>
      <c r="K38" s="103">
        <v>4000000</v>
      </c>
      <c r="L38" t="s">
        <v>86</v>
      </c>
      <c r="M38" t="s">
        <v>373</v>
      </c>
      <c r="N38" s="107" t="s">
        <v>41</v>
      </c>
      <c r="O38" t="s">
        <v>1167</v>
      </c>
    </row>
    <row r="39" spans="1:15">
      <c r="A39" s="36" t="s">
        <v>1110</v>
      </c>
      <c r="B39" s="107" t="s">
        <v>79</v>
      </c>
      <c r="C39" s="29" t="s">
        <v>1133</v>
      </c>
      <c r="D39" s="29" t="s">
        <v>1098</v>
      </c>
      <c r="E39" s="29" t="s">
        <v>79</v>
      </c>
      <c r="F39" s="76" t="s">
        <v>151</v>
      </c>
      <c r="G39" t="s">
        <v>83</v>
      </c>
      <c r="H39" t="s">
        <v>1140</v>
      </c>
      <c r="I39" t="s">
        <v>1140</v>
      </c>
      <c r="K39" s="103">
        <v>1500000</v>
      </c>
      <c r="L39" t="s">
        <v>86</v>
      </c>
      <c r="M39" t="s">
        <v>373</v>
      </c>
      <c r="N39" s="107" t="s">
        <v>41</v>
      </c>
      <c r="O39" t="s">
        <v>1167</v>
      </c>
    </row>
    <row r="40" spans="1:15">
      <c r="A40" s="36" t="s">
        <v>1110</v>
      </c>
      <c r="B40" s="107" t="s">
        <v>79</v>
      </c>
      <c r="C40" s="29" t="s">
        <v>1133</v>
      </c>
      <c r="D40" s="29" t="s">
        <v>1098</v>
      </c>
      <c r="E40" s="29" t="s">
        <v>79</v>
      </c>
      <c r="F40" s="76" t="s">
        <v>151</v>
      </c>
      <c r="G40" t="s">
        <v>99</v>
      </c>
      <c r="H40" t="s">
        <v>1138</v>
      </c>
      <c r="I40" t="s">
        <v>1139</v>
      </c>
      <c r="K40" s="103">
        <v>1000000</v>
      </c>
      <c r="L40" t="s">
        <v>779</v>
      </c>
      <c r="M40" t="s">
        <v>373</v>
      </c>
      <c r="N40" s="107" t="s">
        <v>41</v>
      </c>
      <c r="O40" t="s">
        <v>1167</v>
      </c>
    </row>
    <row r="41" spans="1:15">
      <c r="A41" s="36" t="s">
        <v>1110</v>
      </c>
      <c r="B41" s="107" t="s">
        <v>79</v>
      </c>
      <c r="C41" s="29" t="s">
        <v>1133</v>
      </c>
      <c r="D41" s="29" t="s">
        <v>1098</v>
      </c>
      <c r="E41" s="29" t="s">
        <v>79</v>
      </c>
      <c r="F41" s="76" t="s">
        <v>151</v>
      </c>
      <c r="G41" t="s">
        <v>99</v>
      </c>
      <c r="H41" t="s">
        <v>1141</v>
      </c>
      <c r="I41" t="s">
        <v>1142</v>
      </c>
      <c r="K41" s="103">
        <v>1000000</v>
      </c>
      <c r="L41" s="25" t="s">
        <v>779</v>
      </c>
      <c r="M41" t="s">
        <v>90</v>
      </c>
      <c r="N41" s="107" t="s">
        <v>43</v>
      </c>
      <c r="O41" t="s">
        <v>1167</v>
      </c>
    </row>
    <row r="42" spans="1:15">
      <c r="A42" s="36" t="s">
        <v>1110</v>
      </c>
      <c r="B42" s="107" t="s">
        <v>79</v>
      </c>
      <c r="C42" s="29" t="s">
        <v>1133</v>
      </c>
      <c r="D42" s="29" t="s">
        <v>1098</v>
      </c>
      <c r="E42" s="29" t="s">
        <v>79</v>
      </c>
      <c r="F42" s="76" t="s">
        <v>151</v>
      </c>
      <c r="G42" t="s">
        <v>99</v>
      </c>
      <c r="H42" t="s">
        <v>1147</v>
      </c>
      <c r="I42" t="s">
        <v>1144</v>
      </c>
      <c r="K42" s="103">
        <v>800000</v>
      </c>
      <c r="L42" s="25" t="s">
        <v>779</v>
      </c>
      <c r="M42" t="s">
        <v>425</v>
      </c>
      <c r="N42" s="107" t="s">
        <v>43</v>
      </c>
      <c r="O42" t="s">
        <v>1167</v>
      </c>
    </row>
    <row r="43" spans="1:15">
      <c r="A43" s="36" t="s">
        <v>1110</v>
      </c>
      <c r="B43" s="107" t="s">
        <v>79</v>
      </c>
      <c r="C43" s="29" t="s">
        <v>1133</v>
      </c>
      <c r="D43" s="29" t="s">
        <v>1098</v>
      </c>
      <c r="E43" s="29" t="s">
        <v>79</v>
      </c>
      <c r="F43" s="76" t="s">
        <v>151</v>
      </c>
      <c r="G43" t="s">
        <v>99</v>
      </c>
      <c r="H43" t="s">
        <v>1136</v>
      </c>
      <c r="I43" t="s">
        <v>1137</v>
      </c>
      <c r="K43" s="103">
        <v>500000</v>
      </c>
      <c r="L43" t="s">
        <v>779</v>
      </c>
      <c r="M43" t="s">
        <v>90</v>
      </c>
      <c r="N43" s="107" t="s">
        <v>41</v>
      </c>
      <c r="O43" t="s">
        <v>1167</v>
      </c>
    </row>
    <row r="44" spans="1:15">
      <c r="A44" s="36" t="s">
        <v>1110</v>
      </c>
      <c r="B44" s="107" t="s">
        <v>79</v>
      </c>
      <c r="C44" s="29" t="s">
        <v>1133</v>
      </c>
      <c r="D44" s="29" t="s">
        <v>1098</v>
      </c>
      <c r="E44" s="29" t="s">
        <v>79</v>
      </c>
      <c r="F44" s="76" t="s">
        <v>151</v>
      </c>
      <c r="G44" t="s">
        <v>83</v>
      </c>
      <c r="H44" t="s">
        <v>1150</v>
      </c>
      <c r="I44" t="s">
        <v>1151</v>
      </c>
      <c r="K44" s="103">
        <v>500000</v>
      </c>
      <c r="L44" t="s">
        <v>86</v>
      </c>
      <c r="M44" t="s">
        <v>90</v>
      </c>
      <c r="N44" s="107" t="s">
        <v>43</v>
      </c>
      <c r="O44" t="s">
        <v>1167</v>
      </c>
    </row>
    <row r="45" spans="1:15">
      <c r="A45" s="36" t="s">
        <v>1110</v>
      </c>
      <c r="B45" s="107" t="s">
        <v>79</v>
      </c>
      <c r="C45" s="29" t="s">
        <v>1133</v>
      </c>
      <c r="D45" s="29" t="s">
        <v>1098</v>
      </c>
      <c r="E45" s="29" t="s">
        <v>79</v>
      </c>
      <c r="F45" s="76" t="s">
        <v>151</v>
      </c>
      <c r="G45" t="s">
        <v>99</v>
      </c>
      <c r="H45" t="s">
        <v>1143</v>
      </c>
      <c r="I45" t="s">
        <v>1144</v>
      </c>
      <c r="K45" s="103">
        <v>250000</v>
      </c>
      <c r="L45" t="s">
        <v>779</v>
      </c>
      <c r="M45" t="s">
        <v>90</v>
      </c>
      <c r="N45" s="107" t="s">
        <v>41</v>
      </c>
      <c r="O45" t="s">
        <v>1167</v>
      </c>
    </row>
    <row r="46" spans="1:15">
      <c r="A46" s="36" t="s">
        <v>1110</v>
      </c>
      <c r="B46" s="107" t="s">
        <v>79</v>
      </c>
      <c r="C46" s="29" t="s">
        <v>1133</v>
      </c>
      <c r="D46" s="29" t="s">
        <v>81</v>
      </c>
      <c r="E46" s="29" t="s">
        <v>79</v>
      </c>
      <c r="F46" s="76" t="s">
        <v>151</v>
      </c>
      <c r="G46" t="s">
        <v>83</v>
      </c>
      <c r="H46" t="s">
        <v>468</v>
      </c>
      <c r="I46" t="s">
        <v>1161</v>
      </c>
      <c r="K46" s="103">
        <v>7436948</v>
      </c>
      <c r="L46" t="s">
        <v>86</v>
      </c>
      <c r="M46" t="s">
        <v>425</v>
      </c>
      <c r="N46" s="25" t="s">
        <v>41</v>
      </c>
      <c r="O46" t="s">
        <v>1167</v>
      </c>
    </row>
    <row r="47" spans="1:15" s="66" customFormat="1">
      <c r="A47" s="109" t="s">
        <v>1110</v>
      </c>
      <c r="B47" s="110" t="s">
        <v>79</v>
      </c>
      <c r="C47" s="75" t="s">
        <v>1133</v>
      </c>
      <c r="D47" s="75" t="s">
        <v>81</v>
      </c>
      <c r="E47" s="75" t="s">
        <v>79</v>
      </c>
      <c r="F47" s="115" t="s">
        <v>151</v>
      </c>
      <c r="G47" t="s">
        <v>99</v>
      </c>
      <c r="H47" s="66" t="s">
        <v>468</v>
      </c>
      <c r="I47" t="s">
        <v>479</v>
      </c>
      <c r="K47" s="103">
        <v>2500000</v>
      </c>
      <c r="L47" s="66" t="s">
        <v>86</v>
      </c>
      <c r="M47" s="74" t="s">
        <v>421</v>
      </c>
      <c r="N47" s="74" t="s">
        <v>41</v>
      </c>
      <c r="O47" t="s">
        <v>1167</v>
      </c>
    </row>
    <row r="48" spans="1:15">
      <c r="A48" s="36" t="s">
        <v>1110</v>
      </c>
      <c r="B48" s="107" t="s">
        <v>79</v>
      </c>
      <c r="C48" s="29" t="s">
        <v>1133</v>
      </c>
      <c r="D48" s="29" t="s">
        <v>81</v>
      </c>
      <c r="E48" s="29" t="s">
        <v>79</v>
      </c>
      <c r="F48" s="76" t="s">
        <v>151</v>
      </c>
      <c r="G48" t="s">
        <v>83</v>
      </c>
      <c r="H48" t="s">
        <v>468</v>
      </c>
      <c r="I48" t="s">
        <v>1160</v>
      </c>
      <c r="K48" s="103">
        <v>1352160</v>
      </c>
      <c r="L48" t="s">
        <v>86</v>
      </c>
      <c r="M48" s="25" t="s">
        <v>425</v>
      </c>
      <c r="N48" s="25" t="s">
        <v>41</v>
      </c>
      <c r="O48" t="s">
        <v>1167</v>
      </c>
    </row>
    <row r="49" spans="1:15">
      <c r="A49" s="36" t="s">
        <v>1110</v>
      </c>
      <c r="B49" s="107" t="s">
        <v>79</v>
      </c>
      <c r="C49" s="29" t="s">
        <v>1133</v>
      </c>
      <c r="D49" s="29" t="s">
        <v>81</v>
      </c>
      <c r="E49" s="29" t="s">
        <v>79</v>
      </c>
      <c r="F49" s="76" t="s">
        <v>151</v>
      </c>
      <c r="G49" t="s">
        <v>83</v>
      </c>
      <c r="H49" t="s">
        <v>468</v>
      </c>
      <c r="I49" t="s">
        <v>1159</v>
      </c>
      <c r="K49" s="103">
        <v>1305000</v>
      </c>
      <c r="L49" t="s">
        <v>86</v>
      </c>
      <c r="M49" t="s">
        <v>373</v>
      </c>
      <c r="N49" s="25" t="s">
        <v>41</v>
      </c>
      <c r="O49" t="s">
        <v>1167</v>
      </c>
    </row>
    <row r="50" spans="1:15">
      <c r="A50" s="36" t="s">
        <v>1110</v>
      </c>
      <c r="B50" s="107" t="s">
        <v>79</v>
      </c>
      <c r="C50" s="29" t="s">
        <v>1133</v>
      </c>
      <c r="D50" s="29" t="s">
        <v>81</v>
      </c>
      <c r="E50" s="29" t="s">
        <v>79</v>
      </c>
      <c r="F50" s="76" t="s">
        <v>151</v>
      </c>
      <c r="G50" t="s">
        <v>99</v>
      </c>
      <c r="H50" t="s">
        <v>468</v>
      </c>
      <c r="I50" t="s">
        <v>1158</v>
      </c>
      <c r="K50" s="103">
        <v>853200</v>
      </c>
      <c r="L50" t="s">
        <v>86</v>
      </c>
      <c r="M50" t="s">
        <v>373</v>
      </c>
      <c r="N50" s="25" t="s">
        <v>41</v>
      </c>
      <c r="O50" t="s">
        <v>1167</v>
      </c>
    </row>
    <row r="51" spans="1:15">
      <c r="A51" s="36" t="s">
        <v>1110</v>
      </c>
      <c r="B51" s="107" t="s">
        <v>79</v>
      </c>
      <c r="C51" s="29" t="s">
        <v>1133</v>
      </c>
      <c r="D51" s="29" t="s">
        <v>81</v>
      </c>
      <c r="E51" s="29" t="s">
        <v>79</v>
      </c>
      <c r="F51" s="76" t="s">
        <v>151</v>
      </c>
      <c r="G51" t="s">
        <v>83</v>
      </c>
      <c r="H51" t="s">
        <v>468</v>
      </c>
      <c r="I51" t="s">
        <v>1162</v>
      </c>
      <c r="K51" s="103">
        <v>540000</v>
      </c>
      <c r="L51" t="s">
        <v>86</v>
      </c>
      <c r="M51" t="s">
        <v>425</v>
      </c>
      <c r="N51" s="25" t="s">
        <v>41</v>
      </c>
      <c r="O51" t="s">
        <v>1167</v>
      </c>
    </row>
    <row r="52" spans="1:15">
      <c r="A52" s="36" t="s">
        <v>1110</v>
      </c>
      <c r="B52" s="107" t="s">
        <v>79</v>
      </c>
      <c r="C52" s="29" t="s">
        <v>1133</v>
      </c>
      <c r="D52" s="29" t="s">
        <v>81</v>
      </c>
      <c r="E52" s="29" t="s">
        <v>79</v>
      </c>
      <c r="F52" s="76" t="s">
        <v>151</v>
      </c>
      <c r="G52" t="s">
        <v>59</v>
      </c>
      <c r="H52" t="s">
        <v>468</v>
      </c>
      <c r="I52" t="s">
        <v>1165</v>
      </c>
      <c r="K52" s="103">
        <v>450000</v>
      </c>
      <c r="L52" t="s">
        <v>86</v>
      </c>
      <c r="M52" t="s">
        <v>950</v>
      </c>
      <c r="N52" s="25" t="s">
        <v>41</v>
      </c>
      <c r="O52" t="s">
        <v>1167</v>
      </c>
    </row>
    <row r="53" spans="1:15">
      <c r="A53" s="36" t="s">
        <v>1110</v>
      </c>
      <c r="B53" s="107" t="s">
        <v>79</v>
      </c>
      <c r="C53" s="29" t="s">
        <v>1133</v>
      </c>
      <c r="D53" s="29" t="s">
        <v>81</v>
      </c>
      <c r="E53" s="29" t="s">
        <v>79</v>
      </c>
      <c r="F53" s="76" t="s">
        <v>151</v>
      </c>
      <c r="G53" t="s">
        <v>99</v>
      </c>
      <c r="H53" t="s">
        <v>468</v>
      </c>
      <c r="I53" s="66" t="s">
        <v>1166</v>
      </c>
      <c r="K53" s="103">
        <v>287130</v>
      </c>
      <c r="L53" t="s">
        <v>86</v>
      </c>
      <c r="M53" t="s">
        <v>373</v>
      </c>
      <c r="N53" s="25" t="s">
        <v>41</v>
      </c>
      <c r="O53" t="s">
        <v>1167</v>
      </c>
    </row>
    <row r="54" spans="1:15">
      <c r="A54" s="36" t="s">
        <v>1110</v>
      </c>
      <c r="B54" s="107" t="s">
        <v>79</v>
      </c>
      <c r="C54" s="29" t="s">
        <v>1133</v>
      </c>
      <c r="D54" s="29" t="s">
        <v>81</v>
      </c>
      <c r="E54" s="29" t="s">
        <v>79</v>
      </c>
      <c r="F54" s="76" t="s">
        <v>151</v>
      </c>
      <c r="G54" t="s">
        <v>59</v>
      </c>
      <c r="H54" t="s">
        <v>468</v>
      </c>
      <c r="I54" t="s">
        <v>1164</v>
      </c>
      <c r="K54" s="103">
        <v>202500</v>
      </c>
      <c r="L54" t="s">
        <v>86</v>
      </c>
      <c r="M54" t="s">
        <v>421</v>
      </c>
      <c r="N54" s="25" t="s">
        <v>41</v>
      </c>
      <c r="O54" t="s">
        <v>1167</v>
      </c>
    </row>
    <row r="55" spans="1:15">
      <c r="A55" s="36" t="s">
        <v>1110</v>
      </c>
      <c r="B55" s="107" t="s">
        <v>79</v>
      </c>
      <c r="C55" s="29" t="s">
        <v>1133</v>
      </c>
      <c r="D55" s="29" t="s">
        <v>81</v>
      </c>
      <c r="E55" s="29" t="s">
        <v>79</v>
      </c>
      <c r="F55" s="76" t="s">
        <v>151</v>
      </c>
      <c r="G55" t="s">
        <v>83</v>
      </c>
      <c r="H55" t="s">
        <v>468</v>
      </c>
      <c r="I55" t="s">
        <v>1163</v>
      </c>
      <c r="K55" s="103">
        <v>90000</v>
      </c>
      <c r="L55" t="s">
        <v>86</v>
      </c>
      <c r="M55" t="s">
        <v>421</v>
      </c>
      <c r="N55" s="25" t="s">
        <v>41</v>
      </c>
      <c r="O55" t="s">
        <v>1167</v>
      </c>
    </row>
    <row r="56" spans="1:15">
      <c r="A56" s="25" t="s">
        <v>466</v>
      </c>
      <c r="B56" s="85" t="s">
        <v>79</v>
      </c>
      <c r="C56" s="25" t="s">
        <v>1169</v>
      </c>
      <c r="D56" s="25" t="s">
        <v>867</v>
      </c>
      <c r="E56" s="25" t="s">
        <v>873</v>
      </c>
      <c r="F56" s="25" t="s">
        <v>82</v>
      </c>
      <c r="G56" s="25" t="s">
        <v>83</v>
      </c>
      <c r="H56" s="25" t="s">
        <v>874</v>
      </c>
      <c r="I56" s="25" t="s">
        <v>875</v>
      </c>
      <c r="J56" s="108"/>
      <c r="K56" s="108" t="s">
        <v>260</v>
      </c>
      <c r="L56" s="25" t="s">
        <v>86</v>
      </c>
      <c r="M56" s="84" t="s">
        <v>421</v>
      </c>
      <c r="N56" s="84" t="s">
        <v>41</v>
      </c>
      <c r="O56" s="89" t="s">
        <v>876</v>
      </c>
    </row>
    <row r="57" spans="1:15">
      <c r="A57" s="25" t="s">
        <v>466</v>
      </c>
      <c r="B57" s="85" t="s">
        <v>79</v>
      </c>
      <c r="C57" s="25" t="s">
        <v>1169</v>
      </c>
      <c r="D57" s="25" t="s">
        <v>867</v>
      </c>
      <c r="E57" s="25" t="s">
        <v>873</v>
      </c>
      <c r="F57" s="25" t="s">
        <v>82</v>
      </c>
      <c r="G57" s="25" t="s">
        <v>83</v>
      </c>
      <c r="H57" s="25" t="s">
        <v>877</v>
      </c>
      <c r="I57" s="25" t="s">
        <v>878</v>
      </c>
      <c r="J57" s="108"/>
      <c r="K57" s="108" t="s">
        <v>260</v>
      </c>
      <c r="L57" s="25" t="s">
        <v>86</v>
      </c>
      <c r="M57" s="113" t="s">
        <v>879</v>
      </c>
      <c r="N57" s="84" t="s">
        <v>41</v>
      </c>
      <c r="O57" s="89" t="s">
        <v>876</v>
      </c>
    </row>
    <row r="58" spans="1:15">
      <c r="A58" s="25" t="s">
        <v>466</v>
      </c>
      <c r="B58" s="85" t="s">
        <v>79</v>
      </c>
      <c r="C58" s="25" t="s">
        <v>1169</v>
      </c>
      <c r="D58" s="25" t="s">
        <v>867</v>
      </c>
      <c r="E58" s="85" t="s">
        <v>79</v>
      </c>
      <c r="F58" s="25" t="s">
        <v>82</v>
      </c>
      <c r="G58" s="25" t="s">
        <v>99</v>
      </c>
      <c r="H58" s="25" t="s">
        <v>880</v>
      </c>
      <c r="I58" s="25" t="s">
        <v>880</v>
      </c>
      <c r="J58" s="108"/>
      <c r="K58" s="108" t="s">
        <v>260</v>
      </c>
      <c r="L58" s="25" t="s">
        <v>86</v>
      </c>
      <c r="M58" s="84" t="s">
        <v>421</v>
      </c>
      <c r="N58" s="84" t="s">
        <v>41</v>
      </c>
      <c r="O58" s="89" t="s">
        <v>870</v>
      </c>
    </row>
    <row r="59" spans="1:15">
      <c r="A59" s="25" t="s">
        <v>466</v>
      </c>
      <c r="B59" s="85" t="s">
        <v>79</v>
      </c>
      <c r="C59" s="25" t="s">
        <v>1169</v>
      </c>
      <c r="D59" s="29" t="s">
        <v>1123</v>
      </c>
      <c r="E59" s="29" t="s">
        <v>79</v>
      </c>
      <c r="F59" s="25" t="s">
        <v>82</v>
      </c>
      <c r="G59" s="36" t="s">
        <v>83</v>
      </c>
      <c r="H59" s="36" t="s">
        <v>1124</v>
      </c>
      <c r="I59" s="36" t="s">
        <v>1125</v>
      </c>
      <c r="J59" s="108">
        <v>3000000</v>
      </c>
      <c r="K59" s="108">
        <v>7000000</v>
      </c>
      <c r="L59" s="25" t="s">
        <v>86</v>
      </c>
      <c r="M59" t="s">
        <v>90</v>
      </c>
      <c r="N59" s="105" t="s">
        <v>43</v>
      </c>
      <c r="O59" s="89" t="s">
        <v>870</v>
      </c>
    </row>
    <row r="60" spans="1:15">
      <c r="A60" s="25" t="s">
        <v>466</v>
      </c>
      <c r="B60" s="85" t="s">
        <v>79</v>
      </c>
      <c r="C60" s="25" t="s">
        <v>1169</v>
      </c>
      <c r="D60" s="29" t="s">
        <v>1123</v>
      </c>
      <c r="E60" s="29" t="s">
        <v>79</v>
      </c>
      <c r="F60" s="25" t="s">
        <v>82</v>
      </c>
      <c r="G60" s="36" t="s">
        <v>83</v>
      </c>
      <c r="H60" s="36" t="s">
        <v>1126</v>
      </c>
      <c r="I60" s="36" t="s">
        <v>1125</v>
      </c>
      <c r="J60" s="108">
        <v>3000000</v>
      </c>
      <c r="K60" s="108">
        <v>7000000</v>
      </c>
      <c r="L60" s="25" t="s">
        <v>86</v>
      </c>
      <c r="M60" t="s">
        <v>90</v>
      </c>
      <c r="N60" s="105" t="s">
        <v>43</v>
      </c>
      <c r="O60" s="89" t="s">
        <v>870</v>
      </c>
    </row>
    <row r="61" spans="1:15">
      <c r="A61" s="25" t="s">
        <v>466</v>
      </c>
      <c r="B61" s="85" t="s">
        <v>79</v>
      </c>
      <c r="C61" s="25" t="s">
        <v>1169</v>
      </c>
      <c r="D61" s="29" t="s">
        <v>1123</v>
      </c>
      <c r="E61" s="29" t="s">
        <v>79</v>
      </c>
      <c r="F61" s="25" t="s">
        <v>82</v>
      </c>
      <c r="G61" s="36" t="s">
        <v>83</v>
      </c>
      <c r="H61" s="36" t="s">
        <v>1127</v>
      </c>
      <c r="I61" s="36" t="s">
        <v>1125</v>
      </c>
      <c r="J61" s="108">
        <v>3000000</v>
      </c>
      <c r="K61" s="108">
        <v>7000000</v>
      </c>
      <c r="L61" s="25" t="s">
        <v>86</v>
      </c>
      <c r="M61" t="s">
        <v>90</v>
      </c>
      <c r="N61" s="105" t="s">
        <v>43</v>
      </c>
      <c r="O61" s="89" t="s">
        <v>870</v>
      </c>
    </row>
    <row r="62" spans="1:15">
      <c r="A62" s="25" t="s">
        <v>466</v>
      </c>
      <c r="B62" s="85" t="s">
        <v>79</v>
      </c>
      <c r="C62" s="25" t="s">
        <v>1169</v>
      </c>
      <c r="D62" s="29" t="s">
        <v>1128</v>
      </c>
      <c r="E62" s="29" t="s">
        <v>79</v>
      </c>
      <c r="F62" s="25" t="s">
        <v>82</v>
      </c>
      <c r="G62" s="36" t="s">
        <v>83</v>
      </c>
      <c r="H62" s="36" t="s">
        <v>1129</v>
      </c>
      <c r="I62" s="36" t="s">
        <v>1125</v>
      </c>
      <c r="J62" s="108">
        <v>3000000</v>
      </c>
      <c r="K62" s="108">
        <v>7000000</v>
      </c>
      <c r="L62" t="s">
        <v>260</v>
      </c>
      <c r="M62" t="s">
        <v>373</v>
      </c>
      <c r="N62" s="105" t="s">
        <v>41</v>
      </c>
      <c r="O62" s="89" t="s">
        <v>870</v>
      </c>
    </row>
    <row r="63" spans="1:15">
      <c r="A63" s="25" t="s">
        <v>466</v>
      </c>
      <c r="B63" s="85" t="s">
        <v>79</v>
      </c>
      <c r="C63" s="25" t="s">
        <v>1169</v>
      </c>
      <c r="D63" s="29" t="s">
        <v>559</v>
      </c>
      <c r="E63" s="29" t="s">
        <v>79</v>
      </c>
      <c r="F63" s="25" t="s">
        <v>82</v>
      </c>
      <c r="G63" s="36" t="s">
        <v>99</v>
      </c>
      <c r="H63" s="36" t="s">
        <v>1130</v>
      </c>
      <c r="I63" s="36" t="s">
        <v>1125</v>
      </c>
      <c r="J63" s="108">
        <v>120000</v>
      </c>
      <c r="K63" s="108">
        <v>250000</v>
      </c>
      <c r="L63" t="s">
        <v>86</v>
      </c>
      <c r="M63" t="s">
        <v>373</v>
      </c>
      <c r="N63" s="114" t="s">
        <v>41</v>
      </c>
      <c r="O63" s="89" t="s">
        <v>870</v>
      </c>
    </row>
    <row r="64" spans="1:15">
      <c r="A64" s="25" t="s">
        <v>466</v>
      </c>
      <c r="B64" s="85" t="s">
        <v>79</v>
      </c>
      <c r="C64" s="25" t="s">
        <v>1169</v>
      </c>
      <c r="D64" s="29" t="s">
        <v>1131</v>
      </c>
      <c r="E64" s="29" t="s">
        <v>79</v>
      </c>
      <c r="F64" s="25" t="s">
        <v>82</v>
      </c>
      <c r="G64" s="36" t="s">
        <v>99</v>
      </c>
      <c r="H64" s="36" t="s">
        <v>1132</v>
      </c>
      <c r="I64" s="36" t="s">
        <v>1125</v>
      </c>
      <c r="J64" s="108">
        <v>120000</v>
      </c>
      <c r="K64" s="108">
        <v>250000</v>
      </c>
      <c r="L64" t="s">
        <v>260</v>
      </c>
      <c r="M64" t="s">
        <v>484</v>
      </c>
      <c r="N64" s="114" t="s">
        <v>41</v>
      </c>
      <c r="O64" s="89" t="s">
        <v>870</v>
      </c>
    </row>
    <row r="65" spans="1:15 16381:16384">
      <c r="A65" s="25" t="s">
        <v>466</v>
      </c>
      <c r="B65" s="85" t="s">
        <v>79</v>
      </c>
      <c r="C65" s="25" t="s">
        <v>1169</v>
      </c>
      <c r="D65" s="29" t="s">
        <v>1098</v>
      </c>
      <c r="E65" s="36" t="s">
        <v>79</v>
      </c>
      <c r="F65" s="25" t="s">
        <v>82</v>
      </c>
      <c r="G65" s="36" t="s">
        <v>59</v>
      </c>
      <c r="H65" t="s">
        <v>1204</v>
      </c>
      <c r="I65" t="s">
        <v>1205</v>
      </c>
      <c r="J65" s="103"/>
      <c r="K65" s="103">
        <v>181929.8</v>
      </c>
      <c r="L65" t="s">
        <v>86</v>
      </c>
      <c r="M65" t="s">
        <v>373</v>
      </c>
      <c r="N65" t="s">
        <v>41</v>
      </c>
      <c r="O65" t="s">
        <v>1206</v>
      </c>
      <c r="XFA65" s="25"/>
      <c r="XFB65" s="85"/>
      <c r="XFC65" s="29"/>
      <c r="XFD65" s="29"/>
    </row>
    <row r="66" spans="1:15 16381:16384">
      <c r="A66" t="s">
        <v>466</v>
      </c>
      <c r="B66" t="s">
        <v>79</v>
      </c>
      <c r="C66" s="25" t="s">
        <v>1169</v>
      </c>
      <c r="D66" t="s">
        <v>1098</v>
      </c>
      <c r="E66" t="s">
        <v>79</v>
      </c>
      <c r="F66" s="25" t="s">
        <v>82</v>
      </c>
      <c r="G66" s="36" t="s">
        <v>59</v>
      </c>
      <c r="H66" t="s">
        <v>1207</v>
      </c>
      <c r="I66" s="36" t="s">
        <v>1176</v>
      </c>
      <c r="J66" s="103"/>
      <c r="K66" s="103">
        <v>257046.39999999999</v>
      </c>
      <c r="L66" t="s">
        <v>86</v>
      </c>
      <c r="M66" t="s">
        <v>373</v>
      </c>
      <c r="N66" t="s">
        <v>41</v>
      </c>
      <c r="O66" s="47" t="s">
        <v>1206</v>
      </c>
    </row>
    <row r="67" spans="1:15 16381:16384">
      <c r="A67" t="s">
        <v>466</v>
      </c>
      <c r="B67" t="s">
        <v>79</v>
      </c>
      <c r="C67" s="25" t="s">
        <v>1169</v>
      </c>
      <c r="D67" t="s">
        <v>1098</v>
      </c>
      <c r="E67" t="s">
        <v>79</v>
      </c>
      <c r="F67" s="25" t="s">
        <v>82</v>
      </c>
      <c r="G67" s="36" t="s">
        <v>59</v>
      </c>
      <c r="H67" t="s">
        <v>1207</v>
      </c>
      <c r="I67" s="36" t="s">
        <v>1177</v>
      </c>
      <c r="J67" s="103"/>
      <c r="K67" s="103">
        <v>451568</v>
      </c>
      <c r="L67" t="s">
        <v>86</v>
      </c>
      <c r="M67" t="s">
        <v>950</v>
      </c>
      <c r="N67" t="s">
        <v>41</v>
      </c>
      <c r="O67" s="47" t="s">
        <v>1206</v>
      </c>
    </row>
    <row r="68" spans="1:15 16381:16384">
      <c r="A68" t="s">
        <v>466</v>
      </c>
      <c r="B68" t="s">
        <v>79</v>
      </c>
      <c r="C68" s="25" t="s">
        <v>1169</v>
      </c>
      <c r="D68" t="s">
        <v>1098</v>
      </c>
      <c r="E68" t="s">
        <v>79</v>
      </c>
      <c r="F68" s="25" t="s">
        <v>82</v>
      </c>
      <c r="G68" s="36" t="s">
        <v>59</v>
      </c>
      <c r="H68" t="s">
        <v>1207</v>
      </c>
      <c r="I68" s="36" t="s">
        <v>1208</v>
      </c>
      <c r="J68" s="103"/>
      <c r="K68" s="103">
        <v>343886.39999999997</v>
      </c>
      <c r="L68" t="s">
        <v>86</v>
      </c>
      <c r="M68" t="s">
        <v>484</v>
      </c>
      <c r="N68" t="s">
        <v>41</v>
      </c>
      <c r="O68" s="47" t="s">
        <v>1206</v>
      </c>
    </row>
    <row r="69" spans="1:15 16381:16384">
      <c r="A69" t="s">
        <v>466</v>
      </c>
      <c r="B69" t="s">
        <v>79</v>
      </c>
      <c r="C69" s="25" t="s">
        <v>1169</v>
      </c>
      <c r="D69" t="s">
        <v>1098</v>
      </c>
      <c r="E69" t="s">
        <v>79</v>
      </c>
      <c r="F69" s="25" t="s">
        <v>82</v>
      </c>
      <c r="G69" s="36" t="s">
        <v>59</v>
      </c>
      <c r="H69" t="s">
        <v>1207</v>
      </c>
      <c r="I69" s="36" t="s">
        <v>1178</v>
      </c>
      <c r="J69" s="103"/>
      <c r="K69" s="103">
        <v>911819.99999999988</v>
      </c>
      <c r="L69" t="s">
        <v>86</v>
      </c>
      <c r="M69" t="s">
        <v>421</v>
      </c>
      <c r="N69" t="s">
        <v>41</v>
      </c>
      <c r="O69" s="47" t="s">
        <v>1206</v>
      </c>
    </row>
    <row r="70" spans="1:15 16381:16384">
      <c r="A70" t="s">
        <v>466</v>
      </c>
      <c r="B70" t="s">
        <v>79</v>
      </c>
      <c r="C70" s="25" t="s">
        <v>1169</v>
      </c>
      <c r="D70" t="s">
        <v>1098</v>
      </c>
      <c r="E70" t="s">
        <v>79</v>
      </c>
      <c r="F70" s="25" t="s">
        <v>82</v>
      </c>
      <c r="G70" t="s">
        <v>59</v>
      </c>
      <c r="H70" t="s">
        <v>1207</v>
      </c>
      <c r="I70" s="36" t="s">
        <v>1179</v>
      </c>
      <c r="J70" s="103"/>
      <c r="K70" s="103">
        <v>824979.99999999988</v>
      </c>
      <c r="L70" t="s">
        <v>86</v>
      </c>
      <c r="M70" t="s">
        <v>421</v>
      </c>
      <c r="N70" t="s">
        <v>41</v>
      </c>
      <c r="O70" s="47" t="s">
        <v>1206</v>
      </c>
    </row>
    <row r="71" spans="1:15 16381:16384">
      <c r="A71" t="s">
        <v>466</v>
      </c>
      <c r="B71" t="s">
        <v>79</v>
      </c>
      <c r="C71" s="25" t="s">
        <v>1169</v>
      </c>
      <c r="D71" t="s">
        <v>1098</v>
      </c>
      <c r="E71" t="s">
        <v>79</v>
      </c>
      <c r="F71" s="25" t="s">
        <v>82</v>
      </c>
      <c r="G71" t="s">
        <v>83</v>
      </c>
      <c r="H71" t="s">
        <v>1209</v>
      </c>
      <c r="I71" s="36" t="s">
        <v>1116</v>
      </c>
      <c r="J71" s="103"/>
      <c r="K71" s="103">
        <v>347359.99999999994</v>
      </c>
      <c r="L71" t="s">
        <v>86</v>
      </c>
      <c r="M71" t="s">
        <v>373</v>
      </c>
      <c r="N71" t="s">
        <v>41</v>
      </c>
      <c r="O71" s="47" t="s">
        <v>1206</v>
      </c>
    </row>
    <row r="72" spans="1:15 16381:16384">
      <c r="A72" t="s">
        <v>466</v>
      </c>
      <c r="B72" t="s">
        <v>79</v>
      </c>
      <c r="C72" s="25" t="s">
        <v>1169</v>
      </c>
      <c r="D72" t="s">
        <v>1098</v>
      </c>
      <c r="E72" t="s">
        <v>79</v>
      </c>
      <c r="F72" t="s">
        <v>82</v>
      </c>
      <c r="G72" t="s">
        <v>83</v>
      </c>
      <c r="H72" t="s">
        <v>1209</v>
      </c>
      <c r="I72" s="36" t="s">
        <v>1117</v>
      </c>
      <c r="J72" s="103"/>
      <c r="K72" s="103">
        <v>202771.4</v>
      </c>
      <c r="L72" t="s">
        <v>86</v>
      </c>
      <c r="M72" t="s">
        <v>373</v>
      </c>
      <c r="N72" t="s">
        <v>41</v>
      </c>
      <c r="O72" s="47" t="s">
        <v>1206</v>
      </c>
    </row>
    <row r="73" spans="1:15 16381:16384">
      <c r="A73" t="s">
        <v>466</v>
      </c>
      <c r="B73" t="s">
        <v>79</v>
      </c>
      <c r="C73" s="25" t="s">
        <v>1169</v>
      </c>
      <c r="D73" t="s">
        <v>1098</v>
      </c>
      <c r="E73" t="s">
        <v>79</v>
      </c>
      <c r="F73" t="s">
        <v>82</v>
      </c>
      <c r="G73" t="s">
        <v>59</v>
      </c>
      <c r="H73" t="s">
        <v>1209</v>
      </c>
      <c r="I73" s="36" t="s">
        <v>1119</v>
      </c>
      <c r="J73" s="103"/>
      <c r="K73" s="103">
        <v>707311.79999999993</v>
      </c>
      <c r="L73" t="s">
        <v>86</v>
      </c>
      <c r="M73" t="s">
        <v>950</v>
      </c>
      <c r="N73" t="s">
        <v>41</v>
      </c>
      <c r="O73" s="47" t="s">
        <v>1206</v>
      </c>
    </row>
    <row r="74" spans="1:15 16381:16384">
      <c r="A74" t="s">
        <v>466</v>
      </c>
      <c r="B74" t="s">
        <v>79</v>
      </c>
      <c r="C74" s="25" t="s">
        <v>1169</v>
      </c>
      <c r="D74" t="s">
        <v>1098</v>
      </c>
      <c r="E74" t="s">
        <v>79</v>
      </c>
      <c r="F74" t="s">
        <v>82</v>
      </c>
      <c r="G74" t="s">
        <v>59</v>
      </c>
      <c r="H74" t="s">
        <v>1209</v>
      </c>
      <c r="I74" s="36" t="s">
        <v>1120</v>
      </c>
      <c r="J74" s="103"/>
      <c r="K74" s="103">
        <v>933530</v>
      </c>
      <c r="L74" t="s">
        <v>86</v>
      </c>
      <c r="M74" t="s">
        <v>950</v>
      </c>
      <c r="N74" t="s">
        <v>41</v>
      </c>
      <c r="O74" s="47" t="s">
        <v>1206</v>
      </c>
    </row>
    <row r="75" spans="1:15 16381:16384">
      <c r="A75" t="s">
        <v>466</v>
      </c>
      <c r="B75" t="s">
        <v>79</v>
      </c>
      <c r="C75" s="25" t="s">
        <v>1169</v>
      </c>
      <c r="D75" t="s">
        <v>1098</v>
      </c>
      <c r="E75" t="s">
        <v>79</v>
      </c>
      <c r="F75" t="s">
        <v>82</v>
      </c>
      <c r="G75" t="s">
        <v>59</v>
      </c>
      <c r="H75" t="s">
        <v>1209</v>
      </c>
      <c r="I75" s="36" t="s">
        <v>1121</v>
      </c>
      <c r="J75" s="103"/>
      <c r="K75" s="103">
        <v>933530</v>
      </c>
      <c r="L75" t="s">
        <v>86</v>
      </c>
      <c r="M75" t="s">
        <v>950</v>
      </c>
      <c r="N75" t="s">
        <v>41</v>
      </c>
      <c r="O75" s="47" t="s">
        <v>1206</v>
      </c>
    </row>
    <row r="76" spans="1:15 16381:16384">
      <c r="A76" t="s">
        <v>466</v>
      </c>
      <c r="B76" t="s">
        <v>79</v>
      </c>
      <c r="C76" s="25" t="s">
        <v>1169</v>
      </c>
      <c r="D76" t="s">
        <v>1098</v>
      </c>
      <c r="E76" t="s">
        <v>79</v>
      </c>
      <c r="F76" t="s">
        <v>82</v>
      </c>
      <c r="G76" t="s">
        <v>59</v>
      </c>
      <c r="H76" t="s">
        <v>1209</v>
      </c>
      <c r="I76" s="36" t="s">
        <v>1118</v>
      </c>
      <c r="J76" s="103"/>
      <c r="K76" s="103">
        <v>607880</v>
      </c>
      <c r="L76" t="s">
        <v>86</v>
      </c>
      <c r="M76" t="s">
        <v>879</v>
      </c>
      <c r="N76" t="s">
        <v>41</v>
      </c>
      <c r="O76" s="47" t="s">
        <v>1206</v>
      </c>
    </row>
    <row r="77" spans="1:15 16381:16384">
      <c r="A77" t="s">
        <v>466</v>
      </c>
      <c r="B77" t="s">
        <v>79</v>
      </c>
      <c r="C77" s="25" t="s">
        <v>1169</v>
      </c>
      <c r="D77" t="s">
        <v>1098</v>
      </c>
      <c r="E77" t="s">
        <v>79</v>
      </c>
      <c r="F77" t="s">
        <v>82</v>
      </c>
      <c r="G77" t="s">
        <v>59</v>
      </c>
      <c r="H77" t="s">
        <v>1209</v>
      </c>
      <c r="I77" s="36" t="s">
        <v>1122</v>
      </c>
      <c r="J77" s="103"/>
      <c r="K77" s="103">
        <v>260519.99999999997</v>
      </c>
      <c r="L77" t="s">
        <v>86</v>
      </c>
      <c r="M77" t="s">
        <v>950</v>
      </c>
      <c r="N77" t="s">
        <v>41</v>
      </c>
      <c r="O77" s="47" t="s">
        <v>1206</v>
      </c>
    </row>
    <row r="78" spans="1:15 16381:16384">
      <c r="A78" t="s">
        <v>466</v>
      </c>
      <c r="B78" t="s">
        <v>79</v>
      </c>
      <c r="C78" s="25" t="s">
        <v>1169</v>
      </c>
      <c r="D78" t="s">
        <v>1098</v>
      </c>
      <c r="E78" t="s">
        <v>79</v>
      </c>
      <c r="F78" t="s">
        <v>82</v>
      </c>
      <c r="G78" t="s">
        <v>59</v>
      </c>
      <c r="H78" t="s">
        <v>1210</v>
      </c>
      <c r="I78" s="36" t="s">
        <v>1180</v>
      </c>
      <c r="J78" s="103"/>
      <c r="K78" s="103">
        <v>1248324.9999999998</v>
      </c>
      <c r="L78" t="s">
        <v>86</v>
      </c>
      <c r="M78" t="s">
        <v>499</v>
      </c>
      <c r="N78" t="s">
        <v>41</v>
      </c>
      <c r="O78" s="47" t="s">
        <v>1206</v>
      </c>
    </row>
    <row r="79" spans="1:15 16381:16384">
      <c r="A79" t="s">
        <v>466</v>
      </c>
      <c r="B79" t="s">
        <v>79</v>
      </c>
      <c r="C79" s="25" t="s">
        <v>1169</v>
      </c>
      <c r="D79" t="s">
        <v>1098</v>
      </c>
      <c r="E79" t="s">
        <v>79</v>
      </c>
      <c r="F79" t="s">
        <v>82</v>
      </c>
      <c r="G79" t="s">
        <v>59</v>
      </c>
      <c r="H79" t="s">
        <v>1210</v>
      </c>
      <c r="I79" s="36" t="s">
        <v>1181</v>
      </c>
      <c r="J79" s="103"/>
      <c r="K79" s="103">
        <v>673010</v>
      </c>
      <c r="L79" t="s">
        <v>86</v>
      </c>
      <c r="M79" t="s">
        <v>373</v>
      </c>
      <c r="N79" t="s">
        <v>41</v>
      </c>
      <c r="O79" s="47" t="s">
        <v>1206</v>
      </c>
    </row>
    <row r="80" spans="1:15 16381:16384">
      <c r="A80" t="s">
        <v>466</v>
      </c>
      <c r="B80" t="s">
        <v>79</v>
      </c>
      <c r="C80" s="25" t="s">
        <v>1169</v>
      </c>
      <c r="D80" t="s">
        <v>1098</v>
      </c>
      <c r="E80" t="s">
        <v>79</v>
      </c>
      <c r="F80" t="s">
        <v>82</v>
      </c>
      <c r="G80" t="s">
        <v>59</v>
      </c>
      <c r="H80" t="s">
        <v>1210</v>
      </c>
      <c r="I80" s="36" t="s">
        <v>1211</v>
      </c>
      <c r="J80" s="103"/>
      <c r="K80" s="103">
        <v>217100</v>
      </c>
      <c r="L80" t="s">
        <v>86</v>
      </c>
      <c r="M80" t="s">
        <v>1200</v>
      </c>
      <c r="N80" t="s">
        <v>41</v>
      </c>
      <c r="O80" s="47" t="s">
        <v>1206</v>
      </c>
    </row>
    <row r="81" spans="1:17">
      <c r="A81" t="s">
        <v>466</v>
      </c>
      <c r="B81" t="s">
        <v>79</v>
      </c>
      <c r="C81" s="25" t="s">
        <v>1169</v>
      </c>
      <c r="D81" t="s">
        <v>1098</v>
      </c>
      <c r="E81" t="s">
        <v>79</v>
      </c>
      <c r="F81" t="s">
        <v>82</v>
      </c>
      <c r="G81" t="s">
        <v>83</v>
      </c>
      <c r="H81" t="s">
        <v>1212</v>
      </c>
      <c r="I81" s="36" t="s">
        <v>1182</v>
      </c>
      <c r="J81" s="103"/>
      <c r="K81" s="103">
        <v>2791471.8</v>
      </c>
      <c r="L81" t="s">
        <v>86</v>
      </c>
      <c r="M81" t="s">
        <v>425</v>
      </c>
      <c r="N81" t="s">
        <v>41</v>
      </c>
      <c r="O81" s="47" t="s">
        <v>1206</v>
      </c>
    </row>
    <row r="82" spans="1:17">
      <c r="A82" t="s">
        <v>466</v>
      </c>
      <c r="B82" t="s">
        <v>79</v>
      </c>
      <c r="C82" s="25" t="s">
        <v>1169</v>
      </c>
      <c r="D82" t="s">
        <v>1098</v>
      </c>
      <c r="E82" t="s">
        <v>79</v>
      </c>
      <c r="F82" t="s">
        <v>82</v>
      </c>
      <c r="G82" t="s">
        <v>59</v>
      </c>
      <c r="H82" t="s">
        <v>1212</v>
      </c>
      <c r="I82" s="36" t="s">
        <v>1213</v>
      </c>
      <c r="J82" s="103"/>
      <c r="K82" s="103">
        <v>290914</v>
      </c>
      <c r="L82" t="s">
        <v>86</v>
      </c>
      <c r="M82" t="s">
        <v>373</v>
      </c>
      <c r="N82" t="s">
        <v>41</v>
      </c>
      <c r="O82" s="47" t="s">
        <v>1206</v>
      </c>
    </row>
    <row r="83" spans="1:17">
      <c r="A83" t="s">
        <v>466</v>
      </c>
      <c r="B83" t="s">
        <v>79</v>
      </c>
      <c r="C83" s="25" t="s">
        <v>1169</v>
      </c>
      <c r="D83" t="s">
        <v>1098</v>
      </c>
      <c r="E83" t="s">
        <v>79</v>
      </c>
      <c r="F83" t="s">
        <v>82</v>
      </c>
      <c r="G83" t="s">
        <v>59</v>
      </c>
      <c r="H83" t="s">
        <v>1214</v>
      </c>
      <c r="I83" s="36" t="s">
        <v>1215</v>
      </c>
      <c r="J83" s="103"/>
      <c r="K83" s="103">
        <v>455909.99999999994</v>
      </c>
      <c r="L83" t="s">
        <v>86</v>
      </c>
      <c r="M83" t="s">
        <v>950</v>
      </c>
      <c r="N83" t="s">
        <v>41</v>
      </c>
      <c r="O83" s="47" t="s">
        <v>1206</v>
      </c>
    </row>
    <row r="84" spans="1:17" s="24" customFormat="1">
      <c r="A84" t="s">
        <v>466</v>
      </c>
      <c r="B84" t="s">
        <v>79</v>
      </c>
      <c r="C84" s="25" t="s">
        <v>1169</v>
      </c>
      <c r="D84" t="s">
        <v>1098</v>
      </c>
      <c r="E84" t="s">
        <v>79</v>
      </c>
      <c r="F84" t="s">
        <v>82</v>
      </c>
      <c r="G84" t="s">
        <v>59</v>
      </c>
      <c r="H84" t="s">
        <v>1214</v>
      </c>
      <c r="I84" s="36" t="s">
        <v>1216</v>
      </c>
      <c r="J84" s="103"/>
      <c r="K84" s="103">
        <v>347359.99999999994</v>
      </c>
      <c r="L84" t="s">
        <v>86</v>
      </c>
      <c r="M84" t="s">
        <v>425</v>
      </c>
      <c r="N84" t="s">
        <v>41</v>
      </c>
      <c r="O84" s="47" t="s">
        <v>1206</v>
      </c>
      <c r="P84"/>
      <c r="Q84"/>
    </row>
    <row r="85" spans="1:17">
      <c r="A85" t="s">
        <v>466</v>
      </c>
      <c r="B85" t="s">
        <v>79</v>
      </c>
      <c r="C85" s="25" t="s">
        <v>1169</v>
      </c>
      <c r="D85" t="s">
        <v>1098</v>
      </c>
      <c r="E85" t="s">
        <v>79</v>
      </c>
      <c r="F85" t="s">
        <v>82</v>
      </c>
      <c r="G85" t="s">
        <v>59</v>
      </c>
      <c r="H85" t="s">
        <v>1214</v>
      </c>
      <c r="I85" s="36" t="s">
        <v>1217</v>
      </c>
      <c r="J85" s="103"/>
      <c r="K85" s="103">
        <v>282229.99999999994</v>
      </c>
      <c r="L85" t="s">
        <v>86</v>
      </c>
      <c r="M85" t="s">
        <v>950</v>
      </c>
      <c r="N85" t="s">
        <v>41</v>
      </c>
      <c r="O85" s="47" t="s">
        <v>1206</v>
      </c>
    </row>
    <row r="86" spans="1:17">
      <c r="A86" t="s">
        <v>466</v>
      </c>
      <c r="B86" t="s">
        <v>79</v>
      </c>
      <c r="C86" s="25" t="s">
        <v>1169</v>
      </c>
      <c r="D86" t="s">
        <v>1098</v>
      </c>
      <c r="E86" t="s">
        <v>79</v>
      </c>
      <c r="F86" t="s">
        <v>82</v>
      </c>
      <c r="G86" t="s">
        <v>83</v>
      </c>
      <c r="H86" t="s">
        <v>1214</v>
      </c>
      <c r="I86" s="36" t="s">
        <v>1218</v>
      </c>
      <c r="J86" s="103"/>
      <c r="K86" s="103">
        <v>309150.39999999997</v>
      </c>
      <c r="L86" t="s">
        <v>86</v>
      </c>
      <c r="M86" t="s">
        <v>950</v>
      </c>
      <c r="N86" t="s">
        <v>41</v>
      </c>
      <c r="O86" s="47" t="s">
        <v>1206</v>
      </c>
    </row>
    <row r="87" spans="1:17">
      <c r="A87" t="s">
        <v>466</v>
      </c>
      <c r="B87" t="s">
        <v>79</v>
      </c>
      <c r="C87" s="25" t="s">
        <v>1169</v>
      </c>
      <c r="D87" t="s">
        <v>1098</v>
      </c>
      <c r="E87" t="s">
        <v>79</v>
      </c>
      <c r="F87" t="s">
        <v>82</v>
      </c>
      <c r="G87" t="s">
        <v>59</v>
      </c>
      <c r="H87" t="s">
        <v>1219</v>
      </c>
      <c r="I87" s="36" t="s">
        <v>1220</v>
      </c>
      <c r="J87" s="103"/>
      <c r="K87" s="103">
        <v>217100</v>
      </c>
      <c r="L87" t="s">
        <v>86</v>
      </c>
      <c r="M87" t="s">
        <v>484</v>
      </c>
      <c r="N87" t="s">
        <v>41</v>
      </c>
      <c r="O87" s="47" t="s">
        <v>1206</v>
      </c>
    </row>
    <row r="88" spans="1:17">
      <c r="A88" t="s">
        <v>466</v>
      </c>
      <c r="B88" t="s">
        <v>79</v>
      </c>
      <c r="C88" s="25" t="s">
        <v>1169</v>
      </c>
      <c r="D88" t="s">
        <v>1098</v>
      </c>
      <c r="E88" t="s">
        <v>79</v>
      </c>
      <c r="F88" t="s">
        <v>82</v>
      </c>
      <c r="G88" t="s">
        <v>83</v>
      </c>
      <c r="H88" t="s">
        <v>1219</v>
      </c>
      <c r="I88" s="36" t="s">
        <v>1183</v>
      </c>
      <c r="J88" s="103"/>
      <c r="K88" s="103">
        <v>554473.4</v>
      </c>
      <c r="L88" t="s">
        <v>86</v>
      </c>
      <c r="M88" t="s">
        <v>373</v>
      </c>
      <c r="N88" t="s">
        <v>41</v>
      </c>
      <c r="O88" s="47" t="s">
        <v>1206</v>
      </c>
    </row>
    <row r="89" spans="1:17">
      <c r="A89" t="s">
        <v>466</v>
      </c>
      <c r="B89" t="s">
        <v>79</v>
      </c>
      <c r="C89" s="25" t="s">
        <v>1169</v>
      </c>
      <c r="D89" t="s">
        <v>1098</v>
      </c>
      <c r="E89" t="s">
        <v>79</v>
      </c>
      <c r="F89" t="s">
        <v>82</v>
      </c>
      <c r="G89" t="s">
        <v>83</v>
      </c>
      <c r="H89" t="s">
        <v>1219</v>
      </c>
      <c r="I89" s="36" t="s">
        <v>1221</v>
      </c>
      <c r="J89" s="103"/>
      <c r="K89" s="103">
        <v>325650</v>
      </c>
      <c r="L89" t="s">
        <v>86</v>
      </c>
      <c r="M89" t="s">
        <v>484</v>
      </c>
      <c r="N89" t="s">
        <v>41</v>
      </c>
      <c r="O89" s="47" t="s">
        <v>1206</v>
      </c>
    </row>
    <row r="90" spans="1:17">
      <c r="A90" t="s">
        <v>466</v>
      </c>
      <c r="B90" t="s">
        <v>79</v>
      </c>
      <c r="C90" s="25" t="s">
        <v>1169</v>
      </c>
      <c r="D90" t="s">
        <v>1098</v>
      </c>
      <c r="E90" t="s">
        <v>79</v>
      </c>
      <c r="F90" t="s">
        <v>82</v>
      </c>
      <c r="G90" t="s">
        <v>83</v>
      </c>
      <c r="H90" t="s">
        <v>1219</v>
      </c>
      <c r="I90" s="36" t="s">
        <v>1222</v>
      </c>
      <c r="J90" s="103"/>
      <c r="K90" s="103">
        <v>282229.99999999994</v>
      </c>
      <c r="L90" t="s">
        <v>86</v>
      </c>
      <c r="M90" t="s">
        <v>484</v>
      </c>
      <c r="N90" t="s">
        <v>41</v>
      </c>
      <c r="O90" s="47" t="s">
        <v>1206</v>
      </c>
    </row>
    <row r="91" spans="1:17">
      <c r="A91" t="s">
        <v>466</v>
      </c>
      <c r="B91" t="s">
        <v>79</v>
      </c>
      <c r="C91" s="25" t="s">
        <v>1169</v>
      </c>
      <c r="D91" t="s">
        <v>1098</v>
      </c>
      <c r="E91" t="s">
        <v>79</v>
      </c>
      <c r="F91" t="s">
        <v>82</v>
      </c>
      <c r="G91" t="s">
        <v>83</v>
      </c>
      <c r="H91" t="s">
        <v>1212</v>
      </c>
      <c r="I91" s="36" t="s">
        <v>1184</v>
      </c>
      <c r="J91" s="103"/>
      <c r="K91" s="103">
        <v>964358.2</v>
      </c>
      <c r="L91" t="s">
        <v>86</v>
      </c>
      <c r="M91" t="s">
        <v>950</v>
      </c>
      <c r="N91" t="s">
        <v>41</v>
      </c>
      <c r="O91" s="47" t="s">
        <v>1206</v>
      </c>
    </row>
    <row r="92" spans="1:17">
      <c r="A92" t="s">
        <v>466</v>
      </c>
      <c r="B92" t="s">
        <v>79</v>
      </c>
      <c r="C92" s="25" t="s">
        <v>1169</v>
      </c>
      <c r="D92" t="s">
        <v>1098</v>
      </c>
      <c r="E92" t="s">
        <v>79</v>
      </c>
      <c r="F92" t="s">
        <v>82</v>
      </c>
      <c r="G92" t="s">
        <v>83</v>
      </c>
      <c r="H92" t="s">
        <v>1212</v>
      </c>
      <c r="I92" s="36" t="s">
        <v>1223</v>
      </c>
      <c r="J92" s="103"/>
      <c r="K92" s="103">
        <v>303940</v>
      </c>
      <c r="L92" t="s">
        <v>86</v>
      </c>
      <c r="M92" t="s">
        <v>373</v>
      </c>
      <c r="N92" t="s">
        <v>41</v>
      </c>
      <c r="O92" s="47" t="s">
        <v>1206</v>
      </c>
    </row>
    <row r="93" spans="1:17">
      <c r="A93" t="s">
        <v>466</v>
      </c>
      <c r="B93" t="s">
        <v>79</v>
      </c>
      <c r="C93" s="25" t="s">
        <v>1169</v>
      </c>
      <c r="D93" t="s">
        <v>1098</v>
      </c>
      <c r="E93" t="s">
        <v>79</v>
      </c>
      <c r="F93" t="s">
        <v>82</v>
      </c>
      <c r="G93" t="s">
        <v>83</v>
      </c>
      <c r="H93" t="s">
        <v>1212</v>
      </c>
      <c r="I93" s="36" t="s">
        <v>1224</v>
      </c>
      <c r="J93" s="103"/>
      <c r="K93" s="103">
        <v>408147.99999999994</v>
      </c>
      <c r="L93" t="s">
        <v>86</v>
      </c>
      <c r="M93" t="s">
        <v>950</v>
      </c>
      <c r="N93" t="s">
        <v>41</v>
      </c>
      <c r="O93" s="47" t="s">
        <v>1206</v>
      </c>
    </row>
    <row r="94" spans="1:17">
      <c r="A94" t="s">
        <v>466</v>
      </c>
      <c r="B94" t="s">
        <v>79</v>
      </c>
      <c r="C94" s="25" t="s">
        <v>1169</v>
      </c>
      <c r="D94" t="s">
        <v>1098</v>
      </c>
      <c r="E94" t="s">
        <v>79</v>
      </c>
      <c r="F94" t="s">
        <v>82</v>
      </c>
      <c r="G94" t="s">
        <v>83</v>
      </c>
      <c r="H94" t="s">
        <v>1207</v>
      </c>
      <c r="I94" s="36" t="s">
        <v>1185</v>
      </c>
      <c r="J94" s="103"/>
      <c r="K94" s="103">
        <v>207547.59999999998</v>
      </c>
      <c r="L94" t="s">
        <v>86</v>
      </c>
      <c r="M94" t="s">
        <v>373</v>
      </c>
      <c r="N94" t="s">
        <v>41</v>
      </c>
      <c r="O94" s="47" t="s">
        <v>1206</v>
      </c>
    </row>
    <row r="95" spans="1:17">
      <c r="A95" t="s">
        <v>466</v>
      </c>
      <c r="B95" t="s">
        <v>79</v>
      </c>
      <c r="C95" s="25" t="s">
        <v>1169</v>
      </c>
      <c r="D95" t="s">
        <v>1098</v>
      </c>
      <c r="E95" t="s">
        <v>79</v>
      </c>
      <c r="F95" t="s">
        <v>82</v>
      </c>
      <c r="G95" t="s">
        <v>83</v>
      </c>
      <c r="H95" t="s">
        <v>1207</v>
      </c>
      <c r="I95" s="36" t="s">
        <v>1186</v>
      </c>
      <c r="J95" s="103"/>
      <c r="K95" s="103">
        <v>434200</v>
      </c>
      <c r="L95" t="s">
        <v>86</v>
      </c>
      <c r="M95" t="s">
        <v>373</v>
      </c>
      <c r="N95" t="s">
        <v>41</v>
      </c>
      <c r="O95" s="47" t="s">
        <v>1206</v>
      </c>
    </row>
    <row r="96" spans="1:17">
      <c r="A96" t="s">
        <v>466</v>
      </c>
      <c r="B96" t="s">
        <v>79</v>
      </c>
      <c r="C96" s="25" t="s">
        <v>1169</v>
      </c>
      <c r="D96" t="s">
        <v>1098</v>
      </c>
      <c r="E96" t="s">
        <v>79</v>
      </c>
      <c r="F96" t="s">
        <v>82</v>
      </c>
      <c r="G96" t="s">
        <v>83</v>
      </c>
      <c r="H96" t="s">
        <v>1207</v>
      </c>
      <c r="I96" s="36" t="s">
        <v>1187</v>
      </c>
      <c r="J96" s="103"/>
      <c r="K96" s="103">
        <v>2847483.6</v>
      </c>
      <c r="L96" t="s">
        <v>86</v>
      </c>
      <c r="M96" t="s">
        <v>373</v>
      </c>
      <c r="N96" t="s">
        <v>41</v>
      </c>
      <c r="O96" s="47" t="s">
        <v>1206</v>
      </c>
    </row>
    <row r="97" spans="1:15">
      <c r="A97" t="s">
        <v>466</v>
      </c>
      <c r="B97" t="s">
        <v>79</v>
      </c>
      <c r="C97" s="25" t="s">
        <v>1169</v>
      </c>
      <c r="D97" t="s">
        <v>1098</v>
      </c>
      <c r="E97" t="s">
        <v>79</v>
      </c>
      <c r="F97" t="s">
        <v>82</v>
      </c>
      <c r="G97" t="s">
        <v>83</v>
      </c>
      <c r="H97" t="s">
        <v>1207</v>
      </c>
      <c r="I97" s="36" t="s">
        <v>1188</v>
      </c>
      <c r="J97" s="103"/>
      <c r="K97" s="103">
        <v>16464429.799999999</v>
      </c>
      <c r="L97" t="s">
        <v>86</v>
      </c>
      <c r="M97" t="s">
        <v>90</v>
      </c>
      <c r="N97" t="s">
        <v>41</v>
      </c>
      <c r="O97" s="47" t="s">
        <v>1206</v>
      </c>
    </row>
    <row r="98" spans="1:15">
      <c r="A98" t="s">
        <v>466</v>
      </c>
      <c r="B98" t="s">
        <v>79</v>
      </c>
      <c r="C98" s="25" t="s">
        <v>1169</v>
      </c>
      <c r="D98" t="s">
        <v>1098</v>
      </c>
      <c r="E98" t="s">
        <v>79</v>
      </c>
      <c r="F98" t="s">
        <v>82</v>
      </c>
      <c r="G98" t="s">
        <v>99</v>
      </c>
      <c r="H98" t="s">
        <v>1225</v>
      </c>
      <c r="I98" s="36" t="s">
        <v>1226</v>
      </c>
      <c r="J98" s="103"/>
      <c r="K98" s="103">
        <v>331294.59999999998</v>
      </c>
      <c r="L98" t="s">
        <v>86</v>
      </c>
      <c r="M98" t="s">
        <v>421</v>
      </c>
      <c r="N98" t="s">
        <v>41</v>
      </c>
      <c r="O98" s="47" t="s">
        <v>1206</v>
      </c>
    </row>
    <row r="99" spans="1:15">
      <c r="A99" t="s">
        <v>466</v>
      </c>
      <c r="B99" t="s">
        <v>79</v>
      </c>
      <c r="C99" s="25" t="s">
        <v>1169</v>
      </c>
      <c r="D99" t="s">
        <v>1098</v>
      </c>
      <c r="E99" t="s">
        <v>79</v>
      </c>
      <c r="F99" t="s">
        <v>82</v>
      </c>
      <c r="G99" t="s">
        <v>59</v>
      </c>
      <c r="H99" t="s">
        <v>1227</v>
      </c>
      <c r="I99" s="36" t="s">
        <v>1228</v>
      </c>
      <c r="J99" s="103"/>
      <c r="K99" s="103">
        <v>195390</v>
      </c>
      <c r="L99" t="s">
        <v>86</v>
      </c>
      <c r="M99" t="s">
        <v>373</v>
      </c>
      <c r="N99" t="s">
        <v>41</v>
      </c>
      <c r="O99" s="47" t="s">
        <v>1206</v>
      </c>
    </row>
    <row r="100" spans="1:15">
      <c r="A100" t="s">
        <v>466</v>
      </c>
      <c r="B100" t="s">
        <v>79</v>
      </c>
      <c r="C100" s="25" t="s">
        <v>1169</v>
      </c>
      <c r="D100" t="s">
        <v>1098</v>
      </c>
      <c r="E100" t="s">
        <v>79</v>
      </c>
      <c r="F100" t="s">
        <v>82</v>
      </c>
      <c r="G100" t="s">
        <v>99</v>
      </c>
      <c r="H100" t="s">
        <v>1229</v>
      </c>
      <c r="I100" s="36" t="s">
        <v>1230</v>
      </c>
      <c r="J100" s="103"/>
      <c r="K100" s="103">
        <v>205376.6</v>
      </c>
      <c r="L100" t="s">
        <v>86</v>
      </c>
      <c r="M100" t="s">
        <v>421</v>
      </c>
      <c r="N100" t="s">
        <v>41</v>
      </c>
      <c r="O100" s="47" t="s">
        <v>1206</v>
      </c>
    </row>
    <row r="101" spans="1:15">
      <c r="A101" t="s">
        <v>466</v>
      </c>
      <c r="B101" t="s">
        <v>79</v>
      </c>
      <c r="C101" s="25" t="s">
        <v>1169</v>
      </c>
      <c r="D101" t="s">
        <v>1098</v>
      </c>
      <c r="E101" t="s">
        <v>79</v>
      </c>
      <c r="F101" t="s">
        <v>82</v>
      </c>
      <c r="G101" t="s">
        <v>83</v>
      </c>
      <c r="H101" t="s">
        <v>1207</v>
      </c>
      <c r="I101" s="36" t="s">
        <v>1189</v>
      </c>
      <c r="J101" s="103"/>
      <c r="K101" s="103">
        <v>23836711.599999998</v>
      </c>
      <c r="L101" t="s">
        <v>86</v>
      </c>
      <c r="M101" t="s">
        <v>1231</v>
      </c>
      <c r="N101" t="s">
        <v>41</v>
      </c>
      <c r="O101" s="47" t="s">
        <v>1206</v>
      </c>
    </row>
    <row r="102" spans="1:15">
      <c r="A102" t="s">
        <v>466</v>
      </c>
      <c r="B102" t="s">
        <v>79</v>
      </c>
      <c r="C102" s="25" t="s">
        <v>1169</v>
      </c>
      <c r="D102" t="s">
        <v>1098</v>
      </c>
      <c r="E102" t="s">
        <v>79</v>
      </c>
      <c r="F102" t="s">
        <v>82</v>
      </c>
      <c r="G102" t="s">
        <v>83</v>
      </c>
      <c r="H102" t="s">
        <v>1207</v>
      </c>
      <c r="I102" s="36" t="s">
        <v>1190</v>
      </c>
      <c r="J102" s="103"/>
      <c r="K102" s="103">
        <v>4836987.9999999991</v>
      </c>
      <c r="L102" t="s">
        <v>86</v>
      </c>
      <c r="M102" t="s">
        <v>1232</v>
      </c>
      <c r="N102" t="s">
        <v>41</v>
      </c>
      <c r="O102" s="47" t="s">
        <v>1206</v>
      </c>
    </row>
    <row r="103" spans="1:15">
      <c r="A103" t="s">
        <v>466</v>
      </c>
      <c r="B103" t="s">
        <v>79</v>
      </c>
      <c r="C103" s="25" t="s">
        <v>1169</v>
      </c>
      <c r="D103" t="s">
        <v>1098</v>
      </c>
      <c r="E103" t="s">
        <v>79</v>
      </c>
      <c r="F103" t="s">
        <v>82</v>
      </c>
      <c r="G103" t="s">
        <v>83</v>
      </c>
      <c r="H103" t="s">
        <v>1233</v>
      </c>
      <c r="I103" s="36" t="s">
        <v>1191</v>
      </c>
      <c r="J103" s="103"/>
      <c r="K103" s="103">
        <v>971739.6</v>
      </c>
      <c r="L103" t="s">
        <v>86</v>
      </c>
      <c r="M103" t="s">
        <v>373</v>
      </c>
      <c r="N103" t="s">
        <v>41</v>
      </c>
      <c r="O103" s="47" t="s">
        <v>1206</v>
      </c>
    </row>
    <row r="104" spans="1:15">
      <c r="A104" t="s">
        <v>466</v>
      </c>
      <c r="B104" t="s">
        <v>79</v>
      </c>
      <c r="C104" s="25" t="s">
        <v>1169</v>
      </c>
      <c r="D104" t="s">
        <v>1098</v>
      </c>
      <c r="E104" t="s">
        <v>79</v>
      </c>
      <c r="F104" t="s">
        <v>82</v>
      </c>
      <c r="G104" t="s">
        <v>83</v>
      </c>
      <c r="H104" t="s">
        <v>1233</v>
      </c>
      <c r="I104" s="36" t="s">
        <v>1234</v>
      </c>
      <c r="J104" s="103"/>
      <c r="K104" s="103">
        <v>310018.8</v>
      </c>
      <c r="L104" t="s">
        <v>86</v>
      </c>
      <c r="M104" t="s">
        <v>373</v>
      </c>
      <c r="N104" t="s">
        <v>41</v>
      </c>
      <c r="O104" s="47" t="s">
        <v>1206</v>
      </c>
    </row>
    <row r="105" spans="1:15">
      <c r="A105" t="s">
        <v>466</v>
      </c>
      <c r="B105" t="s">
        <v>79</v>
      </c>
      <c r="C105" s="25" t="s">
        <v>1169</v>
      </c>
      <c r="D105" t="s">
        <v>1098</v>
      </c>
      <c r="E105" t="s">
        <v>79</v>
      </c>
      <c r="F105" t="s">
        <v>82</v>
      </c>
      <c r="G105" t="s">
        <v>59</v>
      </c>
      <c r="H105" t="s">
        <v>1235</v>
      </c>
      <c r="I105" s="36" t="s">
        <v>1236</v>
      </c>
      <c r="J105" s="103"/>
      <c r="K105" s="103">
        <v>238809.99999999997</v>
      </c>
      <c r="L105" t="s">
        <v>86</v>
      </c>
      <c r="M105" t="s">
        <v>421</v>
      </c>
      <c r="N105" t="s">
        <v>41</v>
      </c>
      <c r="O105" s="47" t="s">
        <v>1206</v>
      </c>
    </row>
    <row r="106" spans="1:15">
      <c r="A106" t="s">
        <v>466</v>
      </c>
      <c r="B106" t="s">
        <v>79</v>
      </c>
      <c r="C106" s="25" t="s">
        <v>1169</v>
      </c>
      <c r="D106" t="s">
        <v>1098</v>
      </c>
      <c r="E106" t="s">
        <v>79</v>
      </c>
      <c r="F106" t="s">
        <v>82</v>
      </c>
      <c r="G106" t="s">
        <v>83</v>
      </c>
      <c r="H106" t="s">
        <v>1237</v>
      </c>
      <c r="I106" s="36" t="s">
        <v>1238</v>
      </c>
      <c r="J106" s="103"/>
      <c r="K106" s="103">
        <v>326084.19999999995</v>
      </c>
      <c r="L106" t="s">
        <v>86</v>
      </c>
      <c r="M106" t="s">
        <v>879</v>
      </c>
      <c r="N106" t="s">
        <v>41</v>
      </c>
      <c r="O106" s="47" t="s">
        <v>1206</v>
      </c>
    </row>
    <row r="107" spans="1:15">
      <c r="A107" t="s">
        <v>466</v>
      </c>
      <c r="B107" t="s">
        <v>79</v>
      </c>
      <c r="C107" s="25" t="s">
        <v>1169</v>
      </c>
      <c r="D107" t="s">
        <v>1098</v>
      </c>
      <c r="E107" t="s">
        <v>79</v>
      </c>
      <c r="F107" t="s">
        <v>82</v>
      </c>
      <c r="G107" t="s">
        <v>83</v>
      </c>
      <c r="H107" t="s">
        <v>1239</v>
      </c>
      <c r="I107" s="36" t="s">
        <v>1192</v>
      </c>
      <c r="J107" s="103"/>
      <c r="K107" s="103">
        <v>822809</v>
      </c>
      <c r="L107" t="s">
        <v>86</v>
      </c>
      <c r="M107" t="s">
        <v>879</v>
      </c>
      <c r="N107" t="s">
        <v>41</v>
      </c>
      <c r="O107" s="47" t="s">
        <v>1206</v>
      </c>
    </row>
  </sheetData>
  <autoFilter ref="A1:XFD1" xr:uid="{F57F510F-6753-4B73-9427-9B50F7C9A46A}"/>
  <hyperlinks>
    <hyperlink ref="O65" r:id="rId1" xr:uid="{8D6E85CC-6240-4B7E-9D26-05CA4BBE06A6}"/>
    <hyperlink ref="O66:O107" r:id="rId2" display="https://www.tenderlink.com/efl" xr:uid="{C5962691-E88C-4957-B1A0-89C6C4FD9850}"/>
  </hyperlinks>
  <pageMargins left="0.7" right="0.7" top="0.75" bottom="0.75" header="0.3" footer="0.3"/>
  <headerFooter>
    <oddHeader>&amp;C&amp;"Calibri"&amp;12&amp;KFF0000 OFFICIAL&amp;1#_x000D_</oddHeader>
    <oddFooter>&amp;C_x000D_&amp;1#&amp;"Calibri"&amp;12&amp;KFF0000 OFFICIAL</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90017-B931-47B9-912C-564E44D84551}">
  <dimension ref="A2:AJ199"/>
  <sheetViews>
    <sheetView topLeftCell="A46" zoomScale="85" zoomScaleNormal="85" workbookViewId="0">
      <selection activeCell="AF6" sqref="AF6"/>
    </sheetView>
  </sheetViews>
  <sheetFormatPr defaultRowHeight="15"/>
  <cols>
    <col min="1" max="1" width="33.5703125" bestFit="1" customWidth="1"/>
    <col min="2" max="3" width="16.28515625" bestFit="1" customWidth="1"/>
    <col min="5" max="7" width="0" hidden="1" customWidth="1"/>
    <col min="8" max="8" width="11.140625" hidden="1" customWidth="1"/>
    <col min="9" max="27" width="0" hidden="1" customWidth="1"/>
  </cols>
  <sheetData>
    <row r="2" spans="1:9" s="21" customFormat="1">
      <c r="A2" s="21" t="s">
        <v>1053</v>
      </c>
    </row>
    <row r="3" spans="1:9">
      <c r="A3" t="s">
        <v>1055</v>
      </c>
      <c r="B3">
        <f>COUNTIF('Fiji data list'!A4:A285,"*")</f>
        <v>104</v>
      </c>
      <c r="H3" t="s">
        <v>1193</v>
      </c>
      <c r="I3">
        <v>2.2400000000000002</v>
      </c>
    </row>
    <row r="4" spans="1:9">
      <c r="A4" t="s">
        <v>1195</v>
      </c>
      <c r="B4" s="59">
        <f>SUM('Fiji data list'!K4:K7300)</f>
        <v>744535325.99999988</v>
      </c>
      <c r="H4" t="s">
        <v>1194</v>
      </c>
      <c r="I4">
        <v>1.51</v>
      </c>
    </row>
    <row r="5" spans="1:9">
      <c r="A5" t="s">
        <v>1196</v>
      </c>
      <c r="B5" s="59">
        <f>B4*I3</f>
        <v>1667759130.24</v>
      </c>
    </row>
    <row r="6" spans="1:9">
      <c r="A6" t="s">
        <v>1197</v>
      </c>
      <c r="B6" s="59">
        <f>B4*I4</f>
        <v>1124248342.2599998</v>
      </c>
    </row>
    <row r="7" spans="1:9">
      <c r="A7" t="s">
        <v>1240</v>
      </c>
      <c r="B7" s="59">
        <f>AVERAGE('Fiji data list'!K:K)</f>
        <v>7445353.2599999988</v>
      </c>
    </row>
    <row r="8" spans="1:9">
      <c r="A8" t="s">
        <v>1241</v>
      </c>
      <c r="B8" s="59">
        <f>MEDIAN('Fiji data list'!K:K)</f>
        <v>811404.5</v>
      </c>
    </row>
    <row r="10" spans="1:9" s="21" customFormat="1">
      <c r="A10" s="21" t="s">
        <v>1168</v>
      </c>
      <c r="B10" s="21" t="s">
        <v>1170</v>
      </c>
      <c r="C10" s="21" t="s">
        <v>52</v>
      </c>
    </row>
    <row r="11" spans="1:9">
      <c r="A11" s="29" t="s">
        <v>977</v>
      </c>
      <c r="B11">
        <f>COUNTIF('Fiji data list'!C:C,Outputs!A11)</f>
        <v>11</v>
      </c>
      <c r="C11" s="59">
        <f>SUMIF('Fiji data list'!C:C,Outputs!A11,'Fiji data list'!K:K)</f>
        <v>187370000</v>
      </c>
    </row>
    <row r="12" spans="1:9">
      <c r="A12" s="29" t="s">
        <v>511</v>
      </c>
      <c r="B12">
        <f>COUNTIF('Fiji data list'!C:C,Outputs!A12)</f>
        <v>5</v>
      </c>
      <c r="C12" s="59">
        <f>SUMIF('Fiji data list'!C:C,Outputs!A12,'Fiji data list'!K:K)</f>
        <v>255020000</v>
      </c>
    </row>
    <row r="13" spans="1:9">
      <c r="A13" s="29" t="s">
        <v>1073</v>
      </c>
      <c r="B13">
        <f>COUNTIF('Fiji data list'!C:C,Outputs!A13)</f>
        <v>5</v>
      </c>
      <c r="C13" s="59">
        <f>SUMIF('Fiji data list'!C:C,Outputs!A13,'Fiji data list'!K:K)</f>
        <v>100000000</v>
      </c>
    </row>
    <row r="14" spans="1:9">
      <c r="A14" s="29" t="s">
        <v>1091</v>
      </c>
      <c r="B14">
        <f>COUNTIF('Fiji data list'!C:C,Outputs!A14)</f>
        <v>8</v>
      </c>
      <c r="C14" s="59">
        <f>SUMIF('Fiji data list'!C:C,Outputs!A14,'Fiji data list'!K:K)</f>
        <v>21414000</v>
      </c>
      <c r="D14" t="s">
        <v>1171</v>
      </c>
    </row>
    <row r="15" spans="1:9">
      <c r="A15" s="29" t="s">
        <v>1133</v>
      </c>
      <c r="B15">
        <f>COUNTIF('Fiji data list'!C:C,Outputs!A15)</f>
        <v>23</v>
      </c>
      <c r="C15" s="59">
        <f>SUMIF('Fiji data list'!C:C,Outputs!A15,'Fiji data list'!K:K)</f>
        <v>83566938</v>
      </c>
    </row>
    <row r="16" spans="1:9">
      <c r="A16" s="29" t="s">
        <v>1169</v>
      </c>
      <c r="B16">
        <f>COUNTIF('Fiji data list'!C:C,Outputs!A16)</f>
        <v>52</v>
      </c>
      <c r="C16" s="59">
        <f>SUMIF('Fiji data list'!C:C,Outputs!A16,'Fiji data list'!K:K)</f>
        <v>97164387.999999985</v>
      </c>
      <c r="D16" t="s">
        <v>1198</v>
      </c>
    </row>
    <row r="17" spans="1:3">
      <c r="A17" s="29" t="s">
        <v>929</v>
      </c>
      <c r="B17" t="str">
        <f>IF(SUM(B11:B16)=B3,"OK","ERROR")</f>
        <v>OK</v>
      </c>
    </row>
    <row r="18" spans="1:3" s="21" customFormat="1">
      <c r="A18" s="21" t="s">
        <v>17</v>
      </c>
      <c r="B18" s="21" t="s">
        <v>1170</v>
      </c>
      <c r="C18" s="21" t="s">
        <v>52</v>
      </c>
    </row>
    <row r="19" spans="1:3">
      <c r="A19" s="76" t="s">
        <v>83</v>
      </c>
      <c r="B19">
        <f>COUNTIF('Fiji data list'!G:G,Outputs!A19)</f>
        <v>59</v>
      </c>
      <c r="C19" s="59">
        <f>SUMIF('Fiji data list'!G:G,Outputs!A19,'Fiji data list'!K:K)</f>
        <v>705018673.39999998</v>
      </c>
    </row>
    <row r="20" spans="1:3">
      <c r="A20" s="76" t="s">
        <v>99</v>
      </c>
      <c r="B20">
        <f>COUNTIF('Fiji data list'!G:G,Outputs!A20)</f>
        <v>20</v>
      </c>
      <c r="C20" s="59">
        <f>SUMIF('Fiji data list'!G:G,Outputs!A20,'Fiji data list'!K:K)</f>
        <v>13184001.199999999</v>
      </c>
    </row>
    <row r="21" spans="1:3">
      <c r="A21" s="76" t="s">
        <v>59</v>
      </c>
      <c r="B21">
        <f>COUNTIF('Fiji data list'!G:G,Outputs!A21)</f>
        <v>25</v>
      </c>
      <c r="C21" s="59">
        <f>SUMIF('Fiji data list'!G:G,Outputs!A21,'Fiji data list'!K:K)</f>
        <v>26332651.400000002</v>
      </c>
    </row>
    <row r="22" spans="1:3">
      <c r="A22" s="76" t="s">
        <v>60</v>
      </c>
      <c r="B22">
        <f>COUNTIF('Fiji data list'!G:G,Outputs!A22)</f>
        <v>0</v>
      </c>
      <c r="C22" s="59">
        <f>SUMIF('Fiji data list'!G:G,Outputs!A22,'Fiji data list'!K:K)</f>
        <v>0</v>
      </c>
    </row>
    <row r="23" spans="1:3">
      <c r="A23" s="29" t="s">
        <v>929</v>
      </c>
      <c r="B23" t="str">
        <f>IF(SUM(B19:B22)=B3,"OK","ERROR")</f>
        <v>OK</v>
      </c>
    </row>
    <row r="24" spans="1:3" s="21" customFormat="1">
      <c r="A24" s="21" t="s">
        <v>1172</v>
      </c>
      <c r="B24" s="21" t="s">
        <v>1170</v>
      </c>
      <c r="C24" s="21" t="s">
        <v>52</v>
      </c>
    </row>
    <row r="25" spans="1:3">
      <c r="A25" s="29" t="s">
        <v>1098</v>
      </c>
      <c r="B25">
        <f>COUNTIF('Fiji data list'!D:D,Outputs!A25)</f>
        <v>64</v>
      </c>
      <c r="C25" s="59">
        <f>SUMIF('Fiji data list'!D:D,Outputs!A25,'Fiji data list'!K:K)</f>
        <v>250207388.00000003</v>
      </c>
    </row>
    <row r="26" spans="1:3">
      <c r="A26" s="29" t="s">
        <v>81</v>
      </c>
      <c r="B26">
        <f>COUNTIF('Fiji data list'!D:D,Outputs!A26)</f>
        <v>10</v>
      </c>
      <c r="C26" s="59">
        <f>SUMIF('Fiji data list'!D:D,Outputs!A26,'Fiji data list'!K:K)</f>
        <v>15016938</v>
      </c>
    </row>
    <row r="27" spans="1:3">
      <c r="A27" s="29" t="s">
        <v>1203</v>
      </c>
      <c r="B27">
        <f>COUNTIF('Fiji data list'!D:D,Outputs!A27)</f>
        <v>9</v>
      </c>
      <c r="C27" s="59">
        <f>SUMIF('Fiji data list'!D:D,Outputs!A27,'Fiji data list'!K:K)</f>
        <v>37270000</v>
      </c>
    </row>
    <row r="28" spans="1:3">
      <c r="A28" s="29" t="s">
        <v>559</v>
      </c>
      <c r="B28">
        <f>COUNTIF('Fiji data list'!D:D,Outputs!A28)</f>
        <v>4</v>
      </c>
      <c r="C28" s="59">
        <f>SUMIF('Fiji data list'!D:D,Outputs!A28,'Fiji data list'!K:K)</f>
        <v>236770000</v>
      </c>
    </row>
    <row r="29" spans="1:3">
      <c r="A29" s="25" t="s">
        <v>867</v>
      </c>
      <c r="B29">
        <f>COUNTIF('Fiji data list'!D:D,Outputs!A29)</f>
        <v>3</v>
      </c>
      <c r="C29" s="59">
        <f>SUMIF('Fiji data list'!D:D,Outputs!A29,'Fiji data list'!K:K)</f>
        <v>0</v>
      </c>
    </row>
    <row r="30" spans="1:3">
      <c r="A30" s="29" t="s">
        <v>1123</v>
      </c>
      <c r="B30">
        <f>COUNTIF('Fiji data list'!D:D,Outputs!A30)</f>
        <v>3</v>
      </c>
      <c r="C30" s="59">
        <f>SUMIF('Fiji data list'!D:D,Outputs!A30,'Fiji data list'!K:K)</f>
        <v>21000000</v>
      </c>
    </row>
    <row r="31" spans="1:3">
      <c r="A31" s="29" t="s">
        <v>979</v>
      </c>
      <c r="B31">
        <f>COUNTIF('Fiji data list'!D:D,Outputs!A31)</f>
        <v>2</v>
      </c>
      <c r="C31" s="59">
        <f>SUMIF('Fiji data list'!D:D,Outputs!A31,'Fiji data list'!K:K)</f>
        <v>1100000</v>
      </c>
    </row>
    <row r="32" spans="1:3">
      <c r="A32" s="29" t="s">
        <v>1173</v>
      </c>
      <c r="B32">
        <f>COUNTIF('Fiji data list'!D:D,Outputs!A32)</f>
        <v>2</v>
      </c>
      <c r="C32" s="59">
        <f>SUMIF('Fiji data list'!D:D,Outputs!A32,'Fiji data list'!K:K)</f>
        <v>167500000</v>
      </c>
    </row>
    <row r="33" spans="1:3">
      <c r="A33" s="29" t="s">
        <v>1128</v>
      </c>
      <c r="B33">
        <f>COUNTIF('Fiji data list'!D:D,Outputs!A33)</f>
        <v>1</v>
      </c>
      <c r="C33" s="59">
        <f>SUMIF('Fiji data list'!D:D,Outputs!A33,'Fiji data list'!K:K)</f>
        <v>7000000</v>
      </c>
    </row>
    <row r="34" spans="1:3">
      <c r="A34" s="29" t="s">
        <v>1131</v>
      </c>
      <c r="B34">
        <f>COUNTIF('Fiji data list'!D:D,Outputs!A34)</f>
        <v>1</v>
      </c>
      <c r="C34" s="59">
        <f>SUMIF('Fiji data list'!D:D,Outputs!A34,'Fiji data list'!K:K)</f>
        <v>250000</v>
      </c>
    </row>
    <row r="35" spans="1:3">
      <c r="A35" s="29" t="s">
        <v>260</v>
      </c>
      <c r="B35">
        <f>COUNTIF('Fiji data list'!D:D,Outputs!A35)</f>
        <v>5</v>
      </c>
      <c r="C35" s="59">
        <f>SUMIF('Fiji data list'!D:D,Outputs!A35,'Fiji data list'!K:K)</f>
        <v>8421000</v>
      </c>
    </row>
    <row r="36" spans="1:3">
      <c r="A36" s="29" t="s">
        <v>929</v>
      </c>
      <c r="B36" t="str">
        <f>IF(SUM(B25:B35)=B3,"OK","ERROR")</f>
        <v>OK</v>
      </c>
    </row>
    <row r="37" spans="1:3" s="21" customFormat="1">
      <c r="A37" s="21" t="s">
        <v>1174</v>
      </c>
      <c r="B37" s="21" t="s">
        <v>1170</v>
      </c>
      <c r="C37" s="21" t="s">
        <v>52</v>
      </c>
    </row>
    <row r="38" spans="1:3">
      <c r="A38" t="s">
        <v>86</v>
      </c>
      <c r="B38">
        <f>COUNTIF('Fiji data list'!L:L,Outputs!A38)</f>
        <v>93</v>
      </c>
      <c r="C38" s="59">
        <f>SUMIF('Fiji data list'!L:L,Outputs!A38,'Fiji data list'!K:K)</f>
        <v>565169326</v>
      </c>
    </row>
    <row r="39" spans="1:3">
      <c r="A39" t="s">
        <v>133</v>
      </c>
      <c r="B39">
        <f>COUNTIF('Fiji data list'!L:L,Outputs!A39)</f>
        <v>4</v>
      </c>
      <c r="C39" s="59">
        <f>SUMIF('Fiji data list'!L:L,Outputs!A39,'Fiji data list'!K:K)</f>
        <v>168566000</v>
      </c>
    </row>
    <row r="40" spans="1:3">
      <c r="A40" t="s">
        <v>779</v>
      </c>
      <c r="B40">
        <f>COUNTIF('Fiji data list'!L:L,Outputs!A40)</f>
        <v>5</v>
      </c>
      <c r="C40" s="59">
        <f>SUMIF('Fiji data list'!L:L,Outputs!A40,'Fiji data list'!K:K)</f>
        <v>3550000</v>
      </c>
    </row>
    <row r="41" spans="1:3">
      <c r="A41" t="s">
        <v>260</v>
      </c>
      <c r="B41">
        <f>COUNTIF('Fiji data list'!L:L,Outputs!A41)</f>
        <v>2</v>
      </c>
      <c r="C41" s="59">
        <f>SUMIF('Fiji data list'!L:L,Outputs!A41,'Fiji data list'!K:K)</f>
        <v>7250000</v>
      </c>
    </row>
    <row r="42" spans="1:3">
      <c r="A42" s="29" t="s">
        <v>929</v>
      </c>
      <c r="B42" t="str">
        <f>IF(SUM(B38:B41)=B3,"OK","ERROR")</f>
        <v>OK</v>
      </c>
    </row>
    <row r="43" spans="1:3" s="21" customFormat="1">
      <c r="A43" s="21" t="s">
        <v>29</v>
      </c>
      <c r="B43" s="21" t="s">
        <v>1170</v>
      </c>
      <c r="C43" s="21" t="s">
        <v>52</v>
      </c>
    </row>
    <row r="44" spans="1:3">
      <c r="A44" t="s">
        <v>90</v>
      </c>
      <c r="B44">
        <f>COUNTIF('Fiji data list'!M:M,Outputs!A44)</f>
        <v>16</v>
      </c>
      <c r="C44" s="59">
        <f>SUMIF('Fiji data list'!M:M,Outputs!A44,'Fiji data list'!K:K)</f>
        <v>91184429.799999997</v>
      </c>
    </row>
    <row r="45" spans="1:3">
      <c r="A45" t="s">
        <v>373</v>
      </c>
      <c r="B45">
        <f>COUNTIF('Fiji data list'!M:M,Outputs!A45)</f>
        <v>31</v>
      </c>
      <c r="C45" s="59">
        <f>SUMIF('Fiji data list'!M:M,Outputs!A45,'Fiji data list'!K:K)</f>
        <v>333611154.60000002</v>
      </c>
    </row>
    <row r="46" spans="1:3">
      <c r="A46" t="s">
        <v>484</v>
      </c>
      <c r="B46">
        <f>COUNTIF('Fiji data list'!M:M,Outputs!A46)</f>
        <v>10</v>
      </c>
      <c r="C46" s="59">
        <f>SUMIF('Fiji data list'!M:M,Outputs!A46,'Fiji data list'!K:K)</f>
        <v>27214866.399999999</v>
      </c>
    </row>
    <row r="47" spans="1:3">
      <c r="A47" t="s">
        <v>421</v>
      </c>
      <c r="B47">
        <f>COUNTIF('Fiji data list'!M:M,Outputs!A47)</f>
        <v>14</v>
      </c>
      <c r="C47" s="59">
        <f>SUMIF('Fiji data list'!M:M,Outputs!A47,'Fiji data list'!K:K)</f>
        <v>26904781.200000003</v>
      </c>
    </row>
    <row r="48" spans="1:3">
      <c r="A48" t="s">
        <v>425</v>
      </c>
      <c r="B48">
        <f>COUNTIF('Fiji data list'!M:M,Outputs!A48)</f>
        <v>11</v>
      </c>
      <c r="C48" s="59">
        <f>SUMIF('Fiji data list'!M:M,Outputs!A48,'Fiji data list'!K:K)</f>
        <v>204567939.80000001</v>
      </c>
    </row>
    <row r="49" spans="1:4">
      <c r="A49" t="s">
        <v>950</v>
      </c>
      <c r="B49">
        <f>COUNTIF('Fiji data list'!M:M,Outputs!A49)</f>
        <v>11</v>
      </c>
      <c r="C49" s="59">
        <f>SUMIF('Fiji data list'!M:M,Outputs!A49,'Fiji data list'!K:K)</f>
        <v>6156256.4000000004</v>
      </c>
    </row>
    <row r="50" spans="1:4">
      <c r="A50" t="s">
        <v>499</v>
      </c>
      <c r="B50">
        <f>COUNTIF('Fiji data list'!M:M,Outputs!A50)</f>
        <v>3</v>
      </c>
      <c r="C50" s="59">
        <f>SUMIF('Fiji data list'!M:M,Outputs!A50,'Fiji data list'!K:K)</f>
        <v>24248325</v>
      </c>
    </row>
    <row r="51" spans="1:4">
      <c r="A51" t="s">
        <v>879</v>
      </c>
      <c r="B51">
        <f>COUNTIF('Fiji data list'!M:M,Outputs!A51)</f>
        <v>4</v>
      </c>
      <c r="C51" s="59">
        <f>SUMIF('Fiji data list'!M:M,Outputs!A51,'Fiji data list'!K:K)</f>
        <v>1756773.2</v>
      </c>
    </row>
    <row r="52" spans="1:4">
      <c r="A52" t="s">
        <v>1199</v>
      </c>
      <c r="B52">
        <f>COUNTIF('Fiji data list'!M:M,Outputs!A52)</f>
        <v>0</v>
      </c>
      <c r="C52" s="59">
        <f>SUMIF('Fiji data list'!M:M,Outputs!A52,'Fiji data list'!K:K)</f>
        <v>0</v>
      </c>
    </row>
    <row r="53" spans="1:4">
      <c r="A53" t="s">
        <v>1200</v>
      </c>
      <c r="B53">
        <f>COUNTIF('Fiji data list'!M:M,Outputs!A53)</f>
        <v>1</v>
      </c>
      <c r="C53" s="59">
        <f>SUMIF('Fiji data list'!M:M,Outputs!A53,'Fiji data list'!K:K)</f>
        <v>217100</v>
      </c>
    </row>
    <row r="54" spans="1:4">
      <c r="A54" t="s">
        <v>1231</v>
      </c>
      <c r="B54">
        <f>COUNTIF('Fiji data list'!M:M,Outputs!A54)</f>
        <v>1</v>
      </c>
      <c r="C54" s="59">
        <f>SUMIF('Fiji data list'!M:M,Outputs!A54,'Fiji data list'!K:K)</f>
        <v>23836711.599999998</v>
      </c>
    </row>
    <row r="55" spans="1:4">
      <c r="A55" t="s">
        <v>1242</v>
      </c>
      <c r="B55">
        <f>COUNTIF('Fiji data list'!M:M,Outputs!A55)</f>
        <v>0</v>
      </c>
      <c r="C55" s="59">
        <f>SUMIF('Fiji data list'!M:M,Outputs!A55,'Fiji data list'!K:K)</f>
        <v>0</v>
      </c>
    </row>
    <row r="56" spans="1:4">
      <c r="A56" t="s">
        <v>1232</v>
      </c>
      <c r="B56">
        <f>COUNTIF('Fiji data list'!M:M,Outputs!A56)</f>
        <v>1</v>
      </c>
      <c r="C56" s="59">
        <f>SUMIF('Fiji data list'!M:M,Outputs!A56,'Fiji data list'!K:K)</f>
        <v>4836987.9999999991</v>
      </c>
    </row>
    <row r="57" spans="1:4">
      <c r="A57" t="s">
        <v>260</v>
      </c>
      <c r="B57">
        <f>COUNTIF('Fiji data list'!M:M,Outputs!A57)</f>
        <v>1</v>
      </c>
      <c r="C57" s="59">
        <f>SUMIF('Fiji data list'!M:M,Outputs!A57,'Fiji data list'!K:K)</f>
        <v>0</v>
      </c>
    </row>
    <row r="58" spans="1:4">
      <c r="A58" s="29" t="s">
        <v>929</v>
      </c>
      <c r="B58" t="str">
        <f>IF(SUM(B44:B57)=B3,"OK","ERROR")</f>
        <v>OK</v>
      </c>
    </row>
    <row r="59" spans="1:4" s="21" customFormat="1">
      <c r="A59" s="21" t="s">
        <v>1202</v>
      </c>
    </row>
    <row r="60" spans="1:4">
      <c r="A60" t="s">
        <v>977</v>
      </c>
      <c r="B60" t="s">
        <v>978</v>
      </c>
      <c r="C60" s="93">
        <v>150000000</v>
      </c>
      <c r="D60" t="s">
        <v>425</v>
      </c>
    </row>
    <row r="61" spans="1:4">
      <c r="A61" t="s">
        <v>511</v>
      </c>
      <c r="B61" t="s">
        <v>1072</v>
      </c>
      <c r="C61" s="93">
        <v>82400000</v>
      </c>
      <c r="D61" t="s">
        <v>373</v>
      </c>
    </row>
    <row r="62" spans="1:4">
      <c r="A62" t="s">
        <v>1133</v>
      </c>
      <c r="B62" t="s">
        <v>1135</v>
      </c>
      <c r="C62" s="103">
        <v>25000000</v>
      </c>
      <c r="D62" t="s">
        <v>90</v>
      </c>
    </row>
    <row r="63" spans="1:4">
      <c r="A63" t="s">
        <v>1169</v>
      </c>
      <c r="B63" s="29" t="s">
        <v>1189</v>
      </c>
      <c r="C63" s="103">
        <v>23836711.599999998</v>
      </c>
      <c r="D63" t="s">
        <v>1231</v>
      </c>
    </row>
    <row r="65" spans="1:36" s="21" customFormat="1">
      <c r="A65" s="21" t="s">
        <v>1201</v>
      </c>
    </row>
    <row r="66" spans="1:36">
      <c r="A66" s="76" t="s">
        <v>83</v>
      </c>
      <c r="B66" s="76" t="s">
        <v>1107</v>
      </c>
      <c r="C66" s="112" t="s">
        <v>260</v>
      </c>
      <c r="D66" t="s">
        <v>260</v>
      </c>
    </row>
    <row r="67" spans="1:36">
      <c r="A67" s="76" t="s">
        <v>83</v>
      </c>
      <c r="B67" s="76" t="s">
        <v>875</v>
      </c>
      <c r="C67" s="108" t="s">
        <v>260</v>
      </c>
      <c r="D67" s="107" t="s">
        <v>421</v>
      </c>
    </row>
    <row r="68" spans="1:36">
      <c r="A68" s="76" t="s">
        <v>83</v>
      </c>
      <c r="B68" s="76" t="s">
        <v>878</v>
      </c>
      <c r="C68" s="108" t="s">
        <v>260</v>
      </c>
      <c r="D68" s="99" t="s">
        <v>879</v>
      </c>
    </row>
    <row r="70" spans="1:36" s="116" customFormat="1">
      <c r="A70" s="21" t="s">
        <v>1168</v>
      </c>
    </row>
    <row r="71" spans="1:36" s="7" customFormat="1">
      <c r="A71" s="7" t="s">
        <v>977</v>
      </c>
    </row>
    <row r="72" spans="1:36">
      <c r="A72" t="s">
        <v>17</v>
      </c>
      <c r="AJ72" s="29"/>
    </row>
    <row r="73" spans="1:36">
      <c r="A73" t="s">
        <v>83</v>
      </c>
      <c r="B73">
        <f>COUNTIFS('Fiji data list'!G:G,Outputs!A73,'Fiji data list'!C:C,Outputs!$A$71)</f>
        <v>6</v>
      </c>
      <c r="C73" s="59">
        <f>SUMIFS('Fiji data list'!K:K,'Fiji data list'!C:C,Outputs!$A$71,'Fiji data list'!G:G,Outputs!A73)</f>
        <v>186720000</v>
      </c>
    </row>
    <row r="74" spans="1:36">
      <c r="A74" t="s">
        <v>99</v>
      </c>
      <c r="B74">
        <f>COUNTIFS('Fiji data list'!G:G,Outputs!A74,'Fiji data list'!C:C,Outputs!$A$71)</f>
        <v>4</v>
      </c>
      <c r="C74" s="59">
        <f>SUMIFS('Fiji data list'!K:K,'Fiji data list'!C:C,Outputs!$A$71,'Fiji data list'!G:G,Outputs!A74)</f>
        <v>550000</v>
      </c>
    </row>
    <row r="75" spans="1:36">
      <c r="A75" t="s">
        <v>59</v>
      </c>
      <c r="B75">
        <f>COUNTIFS('Fiji data list'!G:G,Outputs!A75,'Fiji data list'!C:C,Outputs!$A$71)</f>
        <v>1</v>
      </c>
      <c r="C75" s="59">
        <f>SUMIFS('Fiji data list'!K:K,'Fiji data list'!C:C,Outputs!$A$71,'Fiji data list'!G:G,Outputs!A75)</f>
        <v>100000</v>
      </c>
    </row>
    <row r="77" spans="1:36">
      <c r="A77" t="s">
        <v>90</v>
      </c>
      <c r="B77">
        <f>COUNTIFS('Fiji data list'!M:M,Outputs!A77,'Fiji data list'!C:C,Outputs!$A$71)</f>
        <v>6</v>
      </c>
      <c r="C77" s="59">
        <f>SUMIFS('Fiji data list'!K:K,'Fiji data list'!C:C,Outputs!$A$71,'Fiji data list'!M:M,Outputs!A77)</f>
        <v>25470000</v>
      </c>
    </row>
    <row r="78" spans="1:36">
      <c r="A78" t="s">
        <v>373</v>
      </c>
      <c r="B78">
        <f>COUNTIFS('Fiji data list'!M:M,Outputs!A78,'Fiji data list'!C:C,Outputs!$A$71)</f>
        <v>0</v>
      </c>
      <c r="C78" s="59">
        <f>SUMIFS('Fiji data list'!K:K,'Fiji data list'!C:C,Outputs!$A$71,'Fiji data list'!M:M,Outputs!A78)</f>
        <v>0</v>
      </c>
    </row>
    <row r="79" spans="1:36">
      <c r="A79" t="s">
        <v>484</v>
      </c>
      <c r="B79">
        <f>COUNTIFS('Fiji data list'!M:M,Outputs!A79,'Fiji data list'!C:C,Outputs!$A$71)</f>
        <v>1</v>
      </c>
      <c r="C79" s="59">
        <f>SUMIFS('Fiji data list'!K:K,'Fiji data list'!C:C,Outputs!$A$71,'Fiji data list'!M:M,Outputs!A79)</f>
        <v>200000</v>
      </c>
    </row>
    <row r="80" spans="1:36">
      <c r="A80" t="s">
        <v>421</v>
      </c>
      <c r="B80">
        <f>COUNTIFS('Fiji data list'!M:M,Outputs!A80,'Fiji data list'!C:C,Outputs!$A$71)</f>
        <v>1</v>
      </c>
      <c r="C80" s="59">
        <f>SUMIFS('Fiji data list'!K:K,'Fiji data list'!C:C,Outputs!$A$71,'Fiji data list'!M:M,Outputs!A80)</f>
        <v>10400000</v>
      </c>
    </row>
    <row r="81" spans="1:36">
      <c r="A81" t="s">
        <v>425</v>
      </c>
      <c r="B81">
        <f>COUNTIFS('Fiji data list'!M:M,Outputs!A81,'Fiji data list'!C:C,Outputs!$A$71)</f>
        <v>3</v>
      </c>
      <c r="C81" s="59">
        <f>SUMIFS('Fiji data list'!K:K,'Fiji data list'!C:C,Outputs!$A$71,'Fiji data list'!M:M,Outputs!A81)</f>
        <v>151300000</v>
      </c>
    </row>
    <row r="82" spans="1:36">
      <c r="A82" t="s">
        <v>950</v>
      </c>
      <c r="B82">
        <f>COUNTIFS('Fiji data list'!M:M,Outputs!A82,'Fiji data list'!C:C,Outputs!$A$71)</f>
        <v>0</v>
      </c>
      <c r="C82" s="59">
        <f>SUMIFS('Fiji data list'!K:K,'Fiji data list'!C:C,Outputs!$A$71,'Fiji data list'!M:M,Outputs!A82)</f>
        <v>0</v>
      </c>
    </row>
    <row r="83" spans="1:36">
      <c r="A83" t="s">
        <v>499</v>
      </c>
      <c r="B83">
        <f>COUNTIFS('Fiji data list'!M:M,Outputs!A83,'Fiji data list'!C:C,Outputs!$A$71)</f>
        <v>0</v>
      </c>
      <c r="C83" s="59">
        <f>SUMIFS('Fiji data list'!K:K,'Fiji data list'!C:C,Outputs!$A$71,'Fiji data list'!M:M,Outputs!A83)</f>
        <v>0</v>
      </c>
    </row>
    <row r="84" spans="1:36">
      <c r="A84" t="s">
        <v>879</v>
      </c>
      <c r="B84">
        <f>COUNTIFS('Fiji data list'!M:M,Outputs!A84,'Fiji data list'!C:C,Outputs!$A$71)</f>
        <v>0</v>
      </c>
      <c r="C84" s="59">
        <f>SUMIFS('Fiji data list'!K:K,'Fiji data list'!C:C,Outputs!$A$71,'Fiji data list'!M:M,Outputs!A84)</f>
        <v>0</v>
      </c>
    </row>
    <row r="85" spans="1:36">
      <c r="A85" t="s">
        <v>1199</v>
      </c>
      <c r="B85">
        <f>COUNTIFS('Fiji data list'!M:M,Outputs!A85,'Fiji data list'!C:C,Outputs!$A$71)</f>
        <v>0</v>
      </c>
      <c r="C85" s="59">
        <f>SUMIFS('Fiji data list'!K:K,'Fiji data list'!C:C,Outputs!$A$71,'Fiji data list'!M:M,Outputs!A85)</f>
        <v>0</v>
      </c>
    </row>
    <row r="86" spans="1:36">
      <c r="A86" t="s">
        <v>1200</v>
      </c>
      <c r="B86">
        <f>COUNTIFS('Fiji data list'!M:M,Outputs!A86,'Fiji data list'!C:C,Outputs!$A$71)</f>
        <v>0</v>
      </c>
      <c r="C86" s="59">
        <f>SUMIFS('Fiji data list'!K:K,'Fiji data list'!C:C,Outputs!$A$71,'Fiji data list'!M:M,Outputs!A86)</f>
        <v>0</v>
      </c>
    </row>
    <row r="87" spans="1:36">
      <c r="A87" t="s">
        <v>1231</v>
      </c>
      <c r="B87">
        <f>COUNTIFS('Fiji data list'!M:M,Outputs!A87,'Fiji data list'!C:C,Outputs!$A$71)</f>
        <v>0</v>
      </c>
      <c r="C87" s="59">
        <f>SUMIFS('Fiji data list'!K:K,'Fiji data list'!C:C,Outputs!$A$71,'Fiji data list'!M:M,Outputs!A87)</f>
        <v>0</v>
      </c>
    </row>
    <row r="88" spans="1:36">
      <c r="A88" t="s">
        <v>1242</v>
      </c>
      <c r="B88">
        <f>COUNTIFS('Fiji data list'!M:M,Outputs!A88,'Fiji data list'!C:C,Outputs!$A$71)</f>
        <v>0</v>
      </c>
      <c r="C88" s="59">
        <f>SUMIFS('Fiji data list'!K:K,'Fiji data list'!C:C,Outputs!$A$71,'Fiji data list'!M:M,Outputs!A88)</f>
        <v>0</v>
      </c>
    </row>
    <row r="89" spans="1:36">
      <c r="A89" t="s">
        <v>1232</v>
      </c>
      <c r="B89">
        <f>COUNTIFS('Fiji data list'!M:M,Outputs!A89,'Fiji data list'!C:C,Outputs!$A$71)</f>
        <v>0</v>
      </c>
      <c r="C89" s="59">
        <f>SUMIFS('Fiji data list'!K:K,'Fiji data list'!C:C,Outputs!$A$71,'Fiji data list'!M:M,Outputs!A89)</f>
        <v>0</v>
      </c>
    </row>
    <row r="90" spans="1:36">
      <c r="A90" t="s">
        <v>260</v>
      </c>
      <c r="B90">
        <f>COUNTIFS('Fiji data list'!M:M,Outputs!A90,'Fiji data list'!C:C,Outputs!$A$71)</f>
        <v>0</v>
      </c>
      <c r="C90" s="59">
        <f>SUMIFS('Fiji data list'!K:K,'Fiji data list'!C:C,Outputs!$A$71,'Fiji data list'!M:M,Outputs!A90)</f>
        <v>0</v>
      </c>
    </row>
    <row r="92" spans="1:36" s="7" customFormat="1">
      <c r="A92" s="7" t="s">
        <v>511</v>
      </c>
    </row>
    <row r="93" spans="1:36">
      <c r="A93" t="s">
        <v>17</v>
      </c>
      <c r="AJ93" s="29"/>
    </row>
    <row r="94" spans="1:36">
      <c r="A94" t="s">
        <v>83</v>
      </c>
      <c r="B94">
        <f>COUNTIFS('Fiji data list'!G:G,Outputs!A94,'Fiji data list'!C:C,Outputs!$A$92)</f>
        <v>4</v>
      </c>
      <c r="C94" s="59">
        <f>SUMIFS('Fiji data list'!K:K,'Fiji data list'!C:C,Outputs!$A$92,'Fiji data list'!G:G,Outputs!A94)</f>
        <v>250900000</v>
      </c>
    </row>
    <row r="95" spans="1:36">
      <c r="A95" t="s">
        <v>99</v>
      </c>
      <c r="B95">
        <f>COUNTIFS('Fiji data list'!G:G,Outputs!A95,'Fiji data list'!C:C,Outputs!$A$92)</f>
        <v>1</v>
      </c>
      <c r="C95" s="59">
        <f>SUMIFS('Fiji data list'!K:K,'Fiji data list'!C:C,Outputs!$A$92,'Fiji data list'!G:G,Outputs!A95)</f>
        <v>4120000</v>
      </c>
    </row>
    <row r="96" spans="1:36">
      <c r="A96" t="s">
        <v>59</v>
      </c>
      <c r="B96">
        <f>COUNTIFS('Fiji data list'!G:G,Outputs!A96,'Fiji data list'!C:C,Outputs!$A$92)</f>
        <v>0</v>
      </c>
      <c r="C96" s="59">
        <f>SUMIFS('Fiji data list'!K:K,'Fiji data list'!C:C,Outputs!$A$92,'Fiji data list'!G:G,Outputs!A96)</f>
        <v>0</v>
      </c>
    </row>
    <row r="98" spans="1:3">
      <c r="A98" t="s">
        <v>90</v>
      </c>
      <c r="B98">
        <f>COUNTIFS('Fiji data list'!M:M,Outputs!A98,'Fiji data list'!C:C,Outputs!$A$92)</f>
        <v>1</v>
      </c>
      <c r="C98" s="59">
        <f>SUMIFS('Fiji data list'!K:K,'Fiji data list'!C:C,Outputs!$A$92,'Fiji data list'!M:M,Outputs!A98)</f>
        <v>1000000</v>
      </c>
    </row>
    <row r="99" spans="1:3">
      <c r="A99" t="s">
        <v>373</v>
      </c>
      <c r="B99">
        <f>COUNTIFS('Fiji data list'!M:M,Outputs!A99,'Fiji data list'!C:C,Outputs!$A$92)</f>
        <v>4</v>
      </c>
      <c r="C99" s="59">
        <f>SUMIFS('Fiji data list'!K:K,'Fiji data list'!C:C,Outputs!$A$92,'Fiji data list'!M:M,Outputs!A99)</f>
        <v>254020000</v>
      </c>
    </row>
    <row r="100" spans="1:3">
      <c r="A100" t="s">
        <v>484</v>
      </c>
      <c r="B100">
        <f>COUNTIFS('Fiji data list'!M:M,Outputs!A100,'Fiji data list'!C:C,Outputs!$A$92)</f>
        <v>0</v>
      </c>
      <c r="C100" s="59">
        <f>SUMIFS('Fiji data list'!K:K,'Fiji data list'!C:C,Outputs!$A$92,'Fiji data list'!M:M,Outputs!A100)</f>
        <v>0</v>
      </c>
    </row>
    <row r="101" spans="1:3">
      <c r="A101" t="s">
        <v>421</v>
      </c>
      <c r="B101">
        <f>COUNTIFS('Fiji data list'!M:M,Outputs!A101,'Fiji data list'!C:C,Outputs!$A$92)</f>
        <v>0</v>
      </c>
      <c r="C101" s="59">
        <f>SUMIFS('Fiji data list'!K:K,'Fiji data list'!C:C,Outputs!$A$92,'Fiji data list'!M:M,Outputs!A101)</f>
        <v>0</v>
      </c>
    </row>
    <row r="102" spans="1:3">
      <c r="A102" t="s">
        <v>425</v>
      </c>
      <c r="B102">
        <f>COUNTIFS('Fiji data list'!M:M,Outputs!A102,'Fiji data list'!C:C,Outputs!$A$92)</f>
        <v>0</v>
      </c>
      <c r="C102" s="59">
        <f>SUMIFS('Fiji data list'!K:K,'Fiji data list'!C:C,Outputs!$A$92,'Fiji data list'!M:M,Outputs!A102)</f>
        <v>0</v>
      </c>
    </row>
    <row r="103" spans="1:3">
      <c r="A103" t="s">
        <v>950</v>
      </c>
      <c r="B103">
        <f>COUNTIFS('Fiji data list'!M:M,Outputs!A103,'Fiji data list'!C:C,Outputs!$A$92)</f>
        <v>0</v>
      </c>
      <c r="C103" s="59">
        <f>SUMIFS('Fiji data list'!K:K,'Fiji data list'!C:C,Outputs!$A$92,'Fiji data list'!M:M,Outputs!A103)</f>
        <v>0</v>
      </c>
    </row>
    <row r="104" spans="1:3">
      <c r="A104" t="s">
        <v>499</v>
      </c>
      <c r="B104">
        <f>COUNTIFS('Fiji data list'!M:M,Outputs!A104,'Fiji data list'!C:C,Outputs!$A$92)</f>
        <v>0</v>
      </c>
      <c r="C104" s="59">
        <f>SUMIFS('Fiji data list'!K:K,'Fiji data list'!C:C,Outputs!$A$92,'Fiji data list'!M:M,Outputs!A104)</f>
        <v>0</v>
      </c>
    </row>
    <row r="105" spans="1:3">
      <c r="A105" t="s">
        <v>879</v>
      </c>
      <c r="B105">
        <f>COUNTIFS('Fiji data list'!M:M,Outputs!A105,'Fiji data list'!C:C,Outputs!$A$92)</f>
        <v>0</v>
      </c>
      <c r="C105" s="59">
        <f>SUMIFS('Fiji data list'!K:K,'Fiji data list'!C:C,Outputs!$A$92,'Fiji data list'!M:M,Outputs!A105)</f>
        <v>0</v>
      </c>
    </row>
    <row r="106" spans="1:3">
      <c r="A106" t="s">
        <v>1199</v>
      </c>
      <c r="B106">
        <f>COUNTIFS('Fiji data list'!M:M,Outputs!A106,'Fiji data list'!C:C,Outputs!$A$92)</f>
        <v>0</v>
      </c>
      <c r="C106" s="59">
        <f>SUMIFS('Fiji data list'!K:K,'Fiji data list'!C:C,Outputs!$A$92,'Fiji data list'!M:M,Outputs!A106)</f>
        <v>0</v>
      </c>
    </row>
    <row r="107" spans="1:3">
      <c r="A107" t="s">
        <v>1200</v>
      </c>
      <c r="B107">
        <f>COUNTIFS('Fiji data list'!M:M,Outputs!A107,'Fiji data list'!C:C,Outputs!$A$92)</f>
        <v>0</v>
      </c>
      <c r="C107" s="59">
        <f>SUMIFS('Fiji data list'!K:K,'Fiji data list'!C:C,Outputs!$A$92,'Fiji data list'!M:M,Outputs!A107)</f>
        <v>0</v>
      </c>
    </row>
    <row r="108" spans="1:3">
      <c r="A108" t="s">
        <v>1231</v>
      </c>
      <c r="B108">
        <f>COUNTIFS('Fiji data list'!M:M,Outputs!A108,'Fiji data list'!C:C,Outputs!$A$92)</f>
        <v>0</v>
      </c>
      <c r="C108" s="59">
        <f>SUMIFS('Fiji data list'!K:K,'Fiji data list'!C:C,Outputs!$A$92,'Fiji data list'!M:M,Outputs!A108)</f>
        <v>0</v>
      </c>
    </row>
    <row r="109" spans="1:3">
      <c r="A109" t="s">
        <v>1242</v>
      </c>
      <c r="B109">
        <f>COUNTIFS('Fiji data list'!M:M,Outputs!A109,'Fiji data list'!C:C,Outputs!$A$92)</f>
        <v>0</v>
      </c>
      <c r="C109" s="59">
        <f>SUMIFS('Fiji data list'!K:K,'Fiji data list'!C:C,Outputs!$A$92,'Fiji data list'!M:M,Outputs!A109)</f>
        <v>0</v>
      </c>
    </row>
    <row r="110" spans="1:3">
      <c r="A110" t="s">
        <v>1232</v>
      </c>
      <c r="B110">
        <f>COUNTIFS('Fiji data list'!M:M,Outputs!A110,'Fiji data list'!C:C,Outputs!$A$92)</f>
        <v>0</v>
      </c>
      <c r="C110" s="59">
        <f>SUMIFS('Fiji data list'!K:K,'Fiji data list'!C:C,Outputs!$A$92,'Fiji data list'!M:M,Outputs!A110)</f>
        <v>0</v>
      </c>
    </row>
    <row r="111" spans="1:3">
      <c r="A111" t="s">
        <v>260</v>
      </c>
      <c r="B111">
        <f>COUNTIFS('Fiji data list'!M:M,Outputs!A111,'Fiji data list'!C:C,Outputs!$A$92)</f>
        <v>0</v>
      </c>
      <c r="C111" s="59">
        <f>SUMIFS('Fiji data list'!K:K,'Fiji data list'!C:C,Outputs!$A$92,'Fiji data list'!M:M,Outputs!A111)</f>
        <v>0</v>
      </c>
    </row>
    <row r="114" spans="1:36" s="7" customFormat="1">
      <c r="A114" s="7" t="s">
        <v>1073</v>
      </c>
    </row>
    <row r="115" spans="1:36">
      <c r="A115" t="s">
        <v>17</v>
      </c>
      <c r="AJ115" s="29"/>
    </row>
    <row r="116" spans="1:36">
      <c r="A116" t="s">
        <v>83</v>
      </c>
      <c r="B116">
        <f>COUNTIFS('Fiji data list'!G:G,Outputs!A116,'Fiji data list'!C:C,Outputs!$A$114)</f>
        <v>5</v>
      </c>
      <c r="C116" s="59">
        <f>SUMIFS('Fiji data list'!K:K,'Fiji data list'!C:C,Outputs!$A$114,'Fiji data list'!G:G,Outputs!A116)</f>
        <v>100000000</v>
      </c>
    </row>
    <row r="117" spans="1:36">
      <c r="A117" t="s">
        <v>99</v>
      </c>
      <c r="B117">
        <f>COUNTIFS('Fiji data list'!G:G,Outputs!A117,'Fiji data list'!C:C,Outputs!$A$114)</f>
        <v>0</v>
      </c>
      <c r="C117" s="59">
        <f>SUMIFS('Fiji data list'!K:K,'Fiji data list'!C:C,Outputs!$A$114,'Fiji data list'!G:G,Outputs!A117)</f>
        <v>0</v>
      </c>
    </row>
    <row r="118" spans="1:36">
      <c r="A118" t="s">
        <v>59</v>
      </c>
      <c r="B118">
        <f>COUNTIFS('Fiji data list'!G:G,Outputs!A118,'Fiji data list'!C:C,Outputs!$A$114)</f>
        <v>0</v>
      </c>
      <c r="C118" s="59">
        <f>SUMIFS('Fiji data list'!K:K,'Fiji data list'!C:C,Outputs!$A$114,'Fiji data list'!G:G,Outputs!A118)</f>
        <v>0</v>
      </c>
    </row>
    <row r="120" spans="1:36">
      <c r="A120" t="s">
        <v>90</v>
      </c>
      <c r="B120">
        <f>COUNTIFS('Fiji data list'!M:M,Outputs!A120,'Fiji data list'!C:C,Outputs!$A$114)</f>
        <v>0</v>
      </c>
      <c r="C120" s="59">
        <f>SUMIFS('Fiji data list'!K:K,'Fiji data list'!C:C,Outputs!$A$114,'Fiji data list'!M:M,Outputs!A120)</f>
        <v>0</v>
      </c>
    </row>
    <row r="121" spans="1:36">
      <c r="A121" t="s">
        <v>373</v>
      </c>
      <c r="B121">
        <f>COUNTIFS('Fiji data list'!M:M,Outputs!A121,'Fiji data list'!C:C,Outputs!$A$114)</f>
        <v>2</v>
      </c>
      <c r="C121" s="59">
        <f>SUMIFS('Fiji data list'!K:K,'Fiji data list'!C:C,Outputs!$A$114,'Fiji data list'!M:M,Outputs!A121)</f>
        <v>40000000</v>
      </c>
    </row>
    <row r="122" spans="1:36">
      <c r="A122" t="s">
        <v>484</v>
      </c>
      <c r="B122">
        <f>COUNTIFS('Fiji data list'!M:M,Outputs!A122,'Fiji data list'!C:C,Outputs!$A$114)</f>
        <v>0</v>
      </c>
      <c r="C122" s="59">
        <f>SUMIFS('Fiji data list'!K:K,'Fiji data list'!C:C,Outputs!$A$114,'Fiji data list'!M:M,Outputs!A122)</f>
        <v>0</v>
      </c>
    </row>
    <row r="123" spans="1:36">
      <c r="A123" t="s">
        <v>421</v>
      </c>
      <c r="B123">
        <f>COUNTIFS('Fiji data list'!M:M,Outputs!A123,'Fiji data list'!C:C,Outputs!$A$114)</f>
        <v>0</v>
      </c>
      <c r="C123" s="59">
        <f>SUMIFS('Fiji data list'!K:K,'Fiji data list'!C:C,Outputs!$A$114,'Fiji data list'!M:M,Outputs!A123)</f>
        <v>0</v>
      </c>
    </row>
    <row r="124" spans="1:36">
      <c r="A124" t="s">
        <v>425</v>
      </c>
      <c r="B124">
        <f>COUNTIFS('Fiji data list'!M:M,Outputs!A124,'Fiji data list'!C:C,Outputs!$A$114)</f>
        <v>2</v>
      </c>
      <c r="C124" s="59">
        <f>SUMIFS('Fiji data list'!K:K,'Fiji data list'!C:C,Outputs!$A$114,'Fiji data list'!M:M,Outputs!A124)</f>
        <v>40000000</v>
      </c>
    </row>
    <row r="125" spans="1:36">
      <c r="A125" t="s">
        <v>950</v>
      </c>
      <c r="B125">
        <f>COUNTIFS('Fiji data list'!M:M,Outputs!A125,'Fiji data list'!C:C,Outputs!$A$114)</f>
        <v>0</v>
      </c>
      <c r="C125" s="59">
        <f>SUMIFS('Fiji data list'!K:K,'Fiji data list'!C:C,Outputs!$A$114,'Fiji data list'!M:M,Outputs!A125)</f>
        <v>0</v>
      </c>
    </row>
    <row r="126" spans="1:36">
      <c r="A126" t="s">
        <v>499</v>
      </c>
      <c r="B126">
        <f>COUNTIFS('Fiji data list'!M:M,Outputs!A126,'Fiji data list'!C:C,Outputs!$A$114)</f>
        <v>1</v>
      </c>
      <c r="C126" s="59">
        <f>SUMIFS('Fiji data list'!K:K,'Fiji data list'!C:C,Outputs!$A$114,'Fiji data list'!M:M,Outputs!A126)</f>
        <v>20000000</v>
      </c>
    </row>
    <row r="127" spans="1:36">
      <c r="A127" t="s">
        <v>879</v>
      </c>
      <c r="B127">
        <f>COUNTIFS('Fiji data list'!M:M,Outputs!A127,'Fiji data list'!C:C,Outputs!$A$114)</f>
        <v>0</v>
      </c>
      <c r="C127" s="59">
        <f>SUMIFS('Fiji data list'!K:K,'Fiji data list'!C:C,Outputs!$A$114,'Fiji data list'!M:M,Outputs!A127)</f>
        <v>0</v>
      </c>
    </row>
    <row r="128" spans="1:36">
      <c r="A128" t="s">
        <v>1199</v>
      </c>
      <c r="B128">
        <f>COUNTIFS('Fiji data list'!M:M,Outputs!A128,'Fiji data list'!C:C,Outputs!$A$114)</f>
        <v>0</v>
      </c>
      <c r="C128" s="59">
        <f>SUMIFS('Fiji data list'!K:K,'Fiji data list'!C:C,Outputs!$A$114,'Fiji data list'!M:M,Outputs!A128)</f>
        <v>0</v>
      </c>
    </row>
    <row r="129" spans="1:36">
      <c r="A129" t="s">
        <v>1200</v>
      </c>
      <c r="B129">
        <f>COUNTIFS('Fiji data list'!M:M,Outputs!A129,'Fiji data list'!C:C,Outputs!$A$114)</f>
        <v>0</v>
      </c>
      <c r="C129" s="59">
        <f>SUMIFS('Fiji data list'!K:K,'Fiji data list'!C:C,Outputs!$A$114,'Fiji data list'!M:M,Outputs!A129)</f>
        <v>0</v>
      </c>
    </row>
    <row r="130" spans="1:36">
      <c r="A130" t="s">
        <v>1231</v>
      </c>
      <c r="B130">
        <f>COUNTIFS('Fiji data list'!M:M,Outputs!A130,'Fiji data list'!C:C,Outputs!$A$114)</f>
        <v>0</v>
      </c>
      <c r="C130" s="59">
        <f>SUMIFS('Fiji data list'!K:K,'Fiji data list'!C:C,Outputs!$A$114,'Fiji data list'!M:M,Outputs!A130)</f>
        <v>0</v>
      </c>
    </row>
    <row r="131" spans="1:36">
      <c r="A131" t="s">
        <v>1242</v>
      </c>
      <c r="B131">
        <f>COUNTIFS('Fiji data list'!M:M,Outputs!A131,'Fiji data list'!C:C,Outputs!$A$114)</f>
        <v>0</v>
      </c>
      <c r="C131" s="59">
        <f>SUMIFS('Fiji data list'!K:K,'Fiji data list'!C:C,Outputs!$A$114,'Fiji data list'!M:M,Outputs!A131)</f>
        <v>0</v>
      </c>
    </row>
    <row r="132" spans="1:36">
      <c r="A132" t="s">
        <v>1232</v>
      </c>
      <c r="B132">
        <f>COUNTIFS('Fiji data list'!M:M,Outputs!A132,'Fiji data list'!C:C,Outputs!$A$114)</f>
        <v>0</v>
      </c>
      <c r="C132" s="59">
        <f>SUMIFS('Fiji data list'!K:K,'Fiji data list'!C:C,Outputs!$A$114,'Fiji data list'!M:M,Outputs!A132)</f>
        <v>0</v>
      </c>
    </row>
    <row r="133" spans="1:36">
      <c r="A133" t="s">
        <v>260</v>
      </c>
      <c r="B133">
        <f>COUNTIFS('Fiji data list'!M:M,Outputs!A133,'Fiji data list'!C:C,Outputs!$A$114)</f>
        <v>0</v>
      </c>
      <c r="C133" s="59">
        <f>SUMIFS('Fiji data list'!K:K,'Fiji data list'!C:C,Outputs!$A$114,'Fiji data list'!M:M,Outputs!A133)</f>
        <v>0</v>
      </c>
    </row>
    <row r="136" spans="1:36" s="7" customFormat="1">
      <c r="A136" s="7" t="s">
        <v>1091</v>
      </c>
    </row>
    <row r="137" spans="1:36">
      <c r="A137" t="s">
        <v>17</v>
      </c>
      <c r="AJ137" s="29"/>
    </row>
    <row r="138" spans="1:36">
      <c r="A138" t="s">
        <v>83</v>
      </c>
      <c r="B138">
        <f>COUNTIFS('Fiji data list'!G:G,Outputs!A138,'Fiji data list'!C:C,Outputs!$A$136)</f>
        <v>6</v>
      </c>
      <c r="C138" s="59">
        <f>SUMIFS('Fiji data list'!K:K,'Fiji data list'!C:C,Outputs!$A$136,'Fiji data list'!G:G,Outputs!A138)</f>
        <v>21127000</v>
      </c>
    </row>
    <row r="139" spans="1:36">
      <c r="A139" t="s">
        <v>99</v>
      </c>
      <c r="B139">
        <f>COUNTIFS('Fiji data list'!G:G,Outputs!A139,'Fiji data list'!C:C,Outputs!$A$136)</f>
        <v>2</v>
      </c>
      <c r="C139" s="59">
        <f>SUMIFS('Fiji data list'!K:K,'Fiji data list'!C:C,Outputs!$A$136,'Fiji data list'!G:G,Outputs!A139)</f>
        <v>287000</v>
      </c>
    </row>
    <row r="140" spans="1:36">
      <c r="A140" t="s">
        <v>59</v>
      </c>
      <c r="B140">
        <f>COUNTIFS('Fiji data list'!G:G,Outputs!A140,'Fiji data list'!C:C,Outputs!$A$136)</f>
        <v>0</v>
      </c>
      <c r="C140" s="59">
        <f>SUMIFS('Fiji data list'!K:K,'Fiji data list'!C:C,Outputs!$A$136,'Fiji data list'!G:G,Outputs!A140)</f>
        <v>0</v>
      </c>
    </row>
    <row r="142" spans="1:36">
      <c r="A142" t="s">
        <v>90</v>
      </c>
      <c r="B142">
        <f>COUNTIFS('Fiji data list'!M:M,Outputs!A142,'Fiji data list'!C:C,Outputs!$A$136)</f>
        <v>0</v>
      </c>
      <c r="C142" s="59">
        <f>SUMIFS('Fiji data list'!K:K,'Fiji data list'!C:C,Outputs!$A$136,'Fiji data list'!M:M,Outputs!A142)</f>
        <v>0</v>
      </c>
    </row>
    <row r="143" spans="1:36">
      <c r="A143" t="s">
        <v>373</v>
      </c>
      <c r="B143">
        <f>COUNTIFS('Fiji data list'!M:M,Outputs!A143,'Fiji data list'!C:C,Outputs!$A$136)</f>
        <v>2</v>
      </c>
      <c r="C143" s="59">
        <f>SUMIFS('Fiji data list'!K:K,'Fiji data list'!C:C,Outputs!$A$136,'Fiji data list'!M:M,Outputs!A143)</f>
        <v>618000</v>
      </c>
    </row>
    <row r="144" spans="1:36">
      <c r="A144" t="s">
        <v>484</v>
      </c>
      <c r="B144">
        <f>COUNTIFS('Fiji data list'!M:M,Outputs!A144,'Fiji data list'!C:C,Outputs!$A$136)</f>
        <v>2</v>
      </c>
      <c r="C144" s="59">
        <f>SUMIFS('Fiji data list'!K:K,'Fiji data list'!C:C,Outputs!$A$136,'Fiji data list'!M:M,Outputs!A144)</f>
        <v>12596000</v>
      </c>
    </row>
    <row r="145" spans="1:36">
      <c r="A145" t="s">
        <v>421</v>
      </c>
      <c r="B145">
        <f>COUNTIFS('Fiji data list'!M:M,Outputs!A145,'Fiji data list'!C:C,Outputs!$A$136)</f>
        <v>2</v>
      </c>
      <c r="C145" s="59">
        <f>SUMIFS('Fiji data list'!K:K,'Fiji data list'!C:C,Outputs!$A$136,'Fiji data list'!M:M,Outputs!A145)</f>
        <v>5200000</v>
      </c>
    </row>
    <row r="146" spans="1:36">
      <c r="A146" t="s">
        <v>425</v>
      </c>
      <c r="B146">
        <f>COUNTIFS('Fiji data list'!M:M,Outputs!A146,'Fiji data list'!C:C,Outputs!$A$136)</f>
        <v>0</v>
      </c>
      <c r="C146" s="59">
        <f>SUMIFS('Fiji data list'!K:K,'Fiji data list'!C:C,Outputs!$A$136,'Fiji data list'!M:M,Outputs!A146)</f>
        <v>0</v>
      </c>
    </row>
    <row r="147" spans="1:36">
      <c r="A147" t="s">
        <v>950</v>
      </c>
      <c r="B147">
        <f>COUNTIFS('Fiji data list'!M:M,Outputs!A147,'Fiji data list'!C:C,Outputs!$A$136)</f>
        <v>0</v>
      </c>
      <c r="C147" s="59">
        <f>SUMIFS('Fiji data list'!K:K,'Fiji data list'!C:C,Outputs!$A$136,'Fiji data list'!M:M,Outputs!A147)</f>
        <v>0</v>
      </c>
    </row>
    <row r="148" spans="1:36">
      <c r="A148" t="s">
        <v>499</v>
      </c>
      <c r="B148">
        <f>COUNTIFS('Fiji data list'!M:M,Outputs!A148,'Fiji data list'!C:C,Outputs!$A$136)</f>
        <v>1</v>
      </c>
      <c r="C148" s="59">
        <f>SUMIFS('Fiji data list'!K:K,'Fiji data list'!C:C,Outputs!$A$136,'Fiji data list'!M:M,Outputs!A148)</f>
        <v>3000000</v>
      </c>
    </row>
    <row r="149" spans="1:36">
      <c r="A149" t="s">
        <v>879</v>
      </c>
      <c r="B149">
        <f>COUNTIFS('Fiji data list'!M:M,Outputs!A149,'Fiji data list'!C:C,Outputs!$A$136)</f>
        <v>0</v>
      </c>
      <c r="C149" s="59">
        <f>SUMIFS('Fiji data list'!K:K,'Fiji data list'!C:C,Outputs!$A$136,'Fiji data list'!M:M,Outputs!A149)</f>
        <v>0</v>
      </c>
    </row>
    <row r="150" spans="1:36">
      <c r="A150" t="s">
        <v>1199</v>
      </c>
      <c r="B150">
        <f>COUNTIFS('Fiji data list'!M:M,Outputs!A150,'Fiji data list'!C:C,Outputs!$A$136)</f>
        <v>0</v>
      </c>
      <c r="C150" s="59">
        <f>SUMIFS('Fiji data list'!K:K,'Fiji data list'!C:C,Outputs!$A$136,'Fiji data list'!M:M,Outputs!A150)</f>
        <v>0</v>
      </c>
    </row>
    <row r="151" spans="1:36">
      <c r="A151" t="s">
        <v>1200</v>
      </c>
      <c r="B151">
        <f>COUNTIFS('Fiji data list'!M:M,Outputs!A151,'Fiji data list'!C:C,Outputs!$A$136)</f>
        <v>0</v>
      </c>
      <c r="C151" s="59">
        <f>SUMIFS('Fiji data list'!K:K,'Fiji data list'!C:C,Outputs!$A$136,'Fiji data list'!M:M,Outputs!A151)</f>
        <v>0</v>
      </c>
    </row>
    <row r="152" spans="1:36">
      <c r="A152" t="s">
        <v>1231</v>
      </c>
      <c r="B152">
        <f>COUNTIFS('Fiji data list'!M:M,Outputs!A152,'Fiji data list'!C:C,Outputs!$A$136)</f>
        <v>0</v>
      </c>
      <c r="C152" s="59">
        <f>SUMIFS('Fiji data list'!K:K,'Fiji data list'!C:C,Outputs!$A$136,'Fiji data list'!M:M,Outputs!A152)</f>
        <v>0</v>
      </c>
    </row>
    <row r="153" spans="1:36">
      <c r="A153" t="s">
        <v>1242</v>
      </c>
      <c r="B153">
        <f>COUNTIFS('Fiji data list'!M:M,Outputs!A153,'Fiji data list'!C:C,Outputs!$A$136)</f>
        <v>0</v>
      </c>
      <c r="C153" s="59">
        <f>SUMIFS('Fiji data list'!K:K,'Fiji data list'!C:C,Outputs!$A$136,'Fiji data list'!M:M,Outputs!A153)</f>
        <v>0</v>
      </c>
    </row>
    <row r="154" spans="1:36">
      <c r="A154" t="s">
        <v>1232</v>
      </c>
      <c r="B154">
        <f>COUNTIFS('Fiji data list'!M:M,Outputs!A154,'Fiji data list'!C:C,Outputs!$A$136)</f>
        <v>0</v>
      </c>
      <c r="C154" s="59">
        <f>SUMIFS('Fiji data list'!K:K,'Fiji data list'!C:C,Outputs!$A$136,'Fiji data list'!M:M,Outputs!A154)</f>
        <v>0</v>
      </c>
    </row>
    <row r="155" spans="1:36">
      <c r="A155" t="s">
        <v>260</v>
      </c>
      <c r="B155">
        <f>COUNTIFS('Fiji data list'!M:M,Outputs!A155,'Fiji data list'!C:C,Outputs!$A$136)</f>
        <v>1</v>
      </c>
      <c r="C155" s="59">
        <f>SUMIFS('Fiji data list'!K:K,'Fiji data list'!C:C,Outputs!$A$136,'Fiji data list'!M:M,Outputs!A155)</f>
        <v>0</v>
      </c>
    </row>
    <row r="158" spans="1:36" s="7" customFormat="1">
      <c r="A158" s="7" t="s">
        <v>1133</v>
      </c>
    </row>
    <row r="159" spans="1:36">
      <c r="A159" t="s">
        <v>17</v>
      </c>
      <c r="AJ159" s="29"/>
    </row>
    <row r="160" spans="1:36">
      <c r="A160" t="s">
        <v>83</v>
      </c>
      <c r="B160">
        <f>COUNTIFS('Fiji data list'!G:G,Outputs!A160,'Fiji data list'!C:C,Outputs!$A$158)</f>
        <v>12</v>
      </c>
      <c r="C160" s="59">
        <f>SUMIFS('Fiji data list'!K:K,'Fiji data list'!C:C,Outputs!$A$158,'Fiji data list'!G:G,Outputs!A160)</f>
        <v>60724108</v>
      </c>
    </row>
    <row r="161" spans="1:3">
      <c r="A161" t="s">
        <v>99</v>
      </c>
      <c r="B161">
        <f>COUNTIFS('Fiji data list'!G:G,Outputs!A161,'Fiji data list'!C:C,Outputs!$A$158)</f>
        <v>8</v>
      </c>
      <c r="C161" s="59">
        <f>SUMIFS('Fiji data list'!K:K,'Fiji data list'!C:C,Outputs!$A$158,'Fiji data list'!G:G,Outputs!A161)</f>
        <v>7190330</v>
      </c>
    </row>
    <row r="162" spans="1:3">
      <c r="A162" t="s">
        <v>59</v>
      </c>
      <c r="B162">
        <f>COUNTIFS('Fiji data list'!G:G,Outputs!A162,'Fiji data list'!C:C,Outputs!$A$158)</f>
        <v>3</v>
      </c>
      <c r="C162" s="59">
        <f>SUMIFS('Fiji data list'!K:K,'Fiji data list'!C:C,Outputs!$A$158,'Fiji data list'!G:G,Outputs!A162)</f>
        <v>15652500</v>
      </c>
    </row>
    <row r="164" spans="1:3">
      <c r="A164" t="s">
        <v>90</v>
      </c>
      <c r="B164">
        <f>COUNTIFS('Fiji data list'!M:M,Outputs!A164,'Fiji data list'!C:C,Outputs!$A$158)</f>
        <v>5</v>
      </c>
      <c r="C164" s="59">
        <f>SUMIFS('Fiji data list'!K:K,'Fiji data list'!C:C,Outputs!$A$158,'Fiji data list'!M:M,Outputs!A164)</f>
        <v>27250000</v>
      </c>
    </row>
    <row r="165" spans="1:3">
      <c r="A165" t="s">
        <v>373</v>
      </c>
      <c r="B165">
        <f>COUNTIFS('Fiji data list'!M:M,Outputs!A165,'Fiji data list'!C:C,Outputs!$A$158)</f>
        <v>7</v>
      </c>
      <c r="C165" s="59">
        <f>SUMIFS('Fiji data list'!K:K,'Fiji data list'!C:C,Outputs!$A$158,'Fiji data list'!M:M,Outputs!A165)</f>
        <v>23945330</v>
      </c>
    </row>
    <row r="166" spans="1:3">
      <c r="A166" t="s">
        <v>484</v>
      </c>
      <c r="B166">
        <f>COUNTIFS('Fiji data list'!M:M,Outputs!A166,'Fiji data list'!C:C,Outputs!$A$158)</f>
        <v>2</v>
      </c>
      <c r="C166" s="59">
        <f>SUMIFS('Fiji data list'!K:K,'Fiji data list'!C:C,Outputs!$A$158,'Fiji data list'!M:M,Outputs!A166)</f>
        <v>13000000</v>
      </c>
    </row>
    <row r="167" spans="1:3">
      <c r="A167" t="s">
        <v>421</v>
      </c>
      <c r="B167">
        <f>COUNTIFS('Fiji data list'!M:M,Outputs!A167,'Fiji data list'!C:C,Outputs!$A$158)</f>
        <v>4</v>
      </c>
      <c r="C167" s="59">
        <f>SUMIFS('Fiji data list'!K:K,'Fiji data list'!C:C,Outputs!$A$158,'Fiji data list'!M:M,Outputs!A167)</f>
        <v>8792500</v>
      </c>
    </row>
    <row r="168" spans="1:3">
      <c r="A168" t="s">
        <v>425</v>
      </c>
      <c r="B168">
        <f>COUNTIFS('Fiji data list'!M:M,Outputs!A168,'Fiji data list'!C:C,Outputs!$A$158)</f>
        <v>4</v>
      </c>
      <c r="C168" s="59">
        <f>SUMIFS('Fiji data list'!K:K,'Fiji data list'!C:C,Outputs!$A$158,'Fiji data list'!M:M,Outputs!A168)</f>
        <v>10129108</v>
      </c>
    </row>
    <row r="169" spans="1:3">
      <c r="A169" t="s">
        <v>950</v>
      </c>
      <c r="B169">
        <f>COUNTIFS('Fiji data list'!M:M,Outputs!A169,'Fiji data list'!C:C,Outputs!$A$158)</f>
        <v>1</v>
      </c>
      <c r="C169" s="59">
        <f>SUMIFS('Fiji data list'!K:K,'Fiji data list'!C:C,Outputs!$A$158,'Fiji data list'!M:M,Outputs!A169)</f>
        <v>450000</v>
      </c>
    </row>
    <row r="170" spans="1:3">
      <c r="A170" t="s">
        <v>499</v>
      </c>
      <c r="B170">
        <f>COUNTIFS('Fiji data list'!M:M,Outputs!A170,'Fiji data list'!C:C,Outputs!$A$158)</f>
        <v>0</v>
      </c>
      <c r="C170" s="59">
        <f>SUMIFS('Fiji data list'!K:K,'Fiji data list'!C:C,Outputs!$A$158,'Fiji data list'!M:M,Outputs!A170)</f>
        <v>0</v>
      </c>
    </row>
    <row r="171" spans="1:3">
      <c r="A171" t="s">
        <v>879</v>
      </c>
      <c r="B171">
        <f>COUNTIFS('Fiji data list'!M:M,Outputs!A171,'Fiji data list'!C:C,Outputs!$A$158)</f>
        <v>0</v>
      </c>
      <c r="C171" s="59">
        <f>SUMIFS('Fiji data list'!K:K,'Fiji data list'!C:C,Outputs!$A$158,'Fiji data list'!M:M,Outputs!A171)</f>
        <v>0</v>
      </c>
    </row>
    <row r="172" spans="1:3">
      <c r="A172" t="s">
        <v>1199</v>
      </c>
      <c r="B172">
        <f>COUNTIFS('Fiji data list'!M:M,Outputs!A172,'Fiji data list'!C:C,Outputs!$A$158)</f>
        <v>0</v>
      </c>
      <c r="C172" s="59">
        <f>SUMIFS('Fiji data list'!K:K,'Fiji data list'!C:C,Outputs!$A$158,'Fiji data list'!M:M,Outputs!A172)</f>
        <v>0</v>
      </c>
    </row>
    <row r="173" spans="1:3">
      <c r="A173" t="s">
        <v>1200</v>
      </c>
      <c r="B173">
        <f>COUNTIFS('Fiji data list'!M:M,Outputs!A173,'Fiji data list'!C:C,Outputs!$A$158)</f>
        <v>0</v>
      </c>
      <c r="C173" s="59">
        <f>SUMIFS('Fiji data list'!K:K,'Fiji data list'!C:C,Outputs!$A$158,'Fiji data list'!M:M,Outputs!A173)</f>
        <v>0</v>
      </c>
    </row>
    <row r="174" spans="1:3">
      <c r="A174" t="s">
        <v>1231</v>
      </c>
      <c r="B174">
        <f>COUNTIFS('Fiji data list'!M:M,Outputs!A174,'Fiji data list'!C:C,Outputs!$A$158)</f>
        <v>0</v>
      </c>
      <c r="C174" s="59">
        <f>SUMIFS('Fiji data list'!K:K,'Fiji data list'!C:C,Outputs!$A$158,'Fiji data list'!M:M,Outputs!A174)</f>
        <v>0</v>
      </c>
    </row>
    <row r="175" spans="1:3">
      <c r="A175" t="s">
        <v>1242</v>
      </c>
      <c r="B175">
        <f>COUNTIFS('Fiji data list'!M:M,Outputs!A175,'Fiji data list'!C:C,Outputs!$A$158)</f>
        <v>0</v>
      </c>
      <c r="C175" s="59">
        <f>SUMIFS('Fiji data list'!K:K,'Fiji data list'!C:C,Outputs!$A$158,'Fiji data list'!M:M,Outputs!A175)</f>
        <v>0</v>
      </c>
    </row>
    <row r="176" spans="1:3">
      <c r="A176" t="s">
        <v>1232</v>
      </c>
      <c r="B176">
        <f>COUNTIFS('Fiji data list'!M:M,Outputs!A176,'Fiji data list'!C:C,Outputs!$A$158)</f>
        <v>0</v>
      </c>
      <c r="C176" s="59">
        <f>SUMIFS('Fiji data list'!K:K,'Fiji data list'!C:C,Outputs!$A$158,'Fiji data list'!M:M,Outputs!A176)</f>
        <v>0</v>
      </c>
    </row>
    <row r="177" spans="1:36">
      <c r="A177" t="s">
        <v>260</v>
      </c>
      <c r="B177">
        <f>COUNTIFS('Fiji data list'!M:M,Outputs!A177,'Fiji data list'!C:C,Outputs!$A$158)</f>
        <v>0</v>
      </c>
      <c r="C177" s="59">
        <f>SUMIFS('Fiji data list'!K:K,'Fiji data list'!C:C,Outputs!$A$158,'Fiji data list'!M:M,Outputs!A177)</f>
        <v>0</v>
      </c>
    </row>
    <row r="180" spans="1:36" s="7" customFormat="1">
      <c r="A180" s="7" t="s">
        <v>1169</v>
      </c>
    </row>
    <row r="181" spans="1:36">
      <c r="A181" t="s">
        <v>17</v>
      </c>
      <c r="AJ181" s="29"/>
    </row>
    <row r="182" spans="1:36">
      <c r="A182" t="s">
        <v>83</v>
      </c>
      <c r="B182">
        <f>COUNTIFS('Fiji data list'!G:G,Outputs!A182,'Fiji data list'!C:C,Outputs!$A$180)</f>
        <v>26</v>
      </c>
      <c r="C182" s="59">
        <f>SUMIFS('Fiji data list'!K:K,'Fiji data list'!C:C,Outputs!$A$180,'Fiji data list'!G:G,Outputs!A182)</f>
        <v>85547565.399999991</v>
      </c>
    </row>
    <row r="183" spans="1:36">
      <c r="A183" t="s">
        <v>99</v>
      </c>
      <c r="B183">
        <f>COUNTIFS('Fiji data list'!G:G,Outputs!A183,'Fiji data list'!C:C,Outputs!$A$180)</f>
        <v>5</v>
      </c>
      <c r="C183" s="59">
        <f>SUMIFS('Fiji data list'!K:K,'Fiji data list'!C:C,Outputs!$A$180,'Fiji data list'!G:G,Outputs!A183)</f>
        <v>1036671.2</v>
      </c>
    </row>
    <row r="184" spans="1:36">
      <c r="A184" t="s">
        <v>59</v>
      </c>
      <c r="B184">
        <f>COUNTIFS('Fiji data list'!G:G,Outputs!A184,'Fiji data list'!C:C,Outputs!$A$180)</f>
        <v>21</v>
      </c>
      <c r="C184" s="59">
        <f>SUMIFS('Fiji data list'!K:K,'Fiji data list'!C:C,Outputs!$A$180,'Fiji data list'!G:G,Outputs!A184)</f>
        <v>10580151.399999999</v>
      </c>
    </row>
    <row r="186" spans="1:36">
      <c r="A186" t="s">
        <v>90</v>
      </c>
      <c r="B186">
        <f>COUNTIFS('Fiji data list'!M:M,Outputs!A186,'Fiji data list'!C:C,Outputs!$A$180)</f>
        <v>4</v>
      </c>
      <c r="C186" s="59">
        <f>SUMIFS('Fiji data list'!K:K,'Fiji data list'!C:C,Outputs!$A$180,'Fiji data list'!M:M,Outputs!A186)</f>
        <v>37464429.799999997</v>
      </c>
    </row>
    <row r="187" spans="1:36">
      <c r="A187" t="s">
        <v>373</v>
      </c>
      <c r="B187">
        <f>COUNTIFS('Fiji data list'!M:M,Outputs!A187,'Fiji data list'!C:C,Outputs!$A$180)</f>
        <v>16</v>
      </c>
      <c r="C187" s="59">
        <f>SUMIFS('Fiji data list'!K:K,'Fiji data list'!C:C,Outputs!$A$180,'Fiji data list'!M:M,Outputs!A187)</f>
        <v>15027824.600000001</v>
      </c>
    </row>
    <row r="188" spans="1:36">
      <c r="A188" t="s">
        <v>484</v>
      </c>
      <c r="B188">
        <f>COUNTIFS('Fiji data list'!M:M,Outputs!A188,'Fiji data list'!C:C,Outputs!$A$180)</f>
        <v>5</v>
      </c>
      <c r="C188" s="59">
        <f>SUMIFS('Fiji data list'!K:K,'Fiji data list'!C:C,Outputs!$A$180,'Fiji data list'!M:M,Outputs!A188)</f>
        <v>1418866.4</v>
      </c>
    </row>
    <row r="189" spans="1:36">
      <c r="A189" t="s">
        <v>421</v>
      </c>
      <c r="B189">
        <f>COUNTIFS('Fiji data list'!M:M,Outputs!A189,'Fiji data list'!C:C,Outputs!$A$180)</f>
        <v>7</v>
      </c>
      <c r="C189" s="59">
        <f>SUMIFS('Fiji data list'!K:K,'Fiji data list'!C:C,Outputs!$A$180,'Fiji data list'!M:M,Outputs!A189)</f>
        <v>2512281.1999999997</v>
      </c>
    </row>
    <row r="190" spans="1:36">
      <c r="A190" t="s">
        <v>425</v>
      </c>
      <c r="B190">
        <f>COUNTIFS('Fiji data list'!M:M,Outputs!A190,'Fiji data list'!C:C,Outputs!$A$180)</f>
        <v>2</v>
      </c>
      <c r="C190" s="59">
        <f>SUMIFS('Fiji data list'!K:K,'Fiji data list'!C:C,Outputs!$A$180,'Fiji data list'!M:M,Outputs!A190)</f>
        <v>3138831.8</v>
      </c>
    </row>
    <row r="191" spans="1:36">
      <c r="A191" t="s">
        <v>950</v>
      </c>
      <c r="B191">
        <f>COUNTIFS('Fiji data list'!M:M,Outputs!A191,'Fiji data list'!C:C,Outputs!$A$180)</f>
        <v>10</v>
      </c>
      <c r="C191" s="59">
        <f>SUMIFS('Fiji data list'!K:K,'Fiji data list'!C:C,Outputs!$A$180,'Fiji data list'!M:M,Outputs!A191)</f>
        <v>5706256.4000000004</v>
      </c>
    </row>
    <row r="192" spans="1:36">
      <c r="A192" t="s">
        <v>499</v>
      </c>
      <c r="B192">
        <f>COUNTIFS('Fiji data list'!M:M,Outputs!A192,'Fiji data list'!C:C,Outputs!$A$180)</f>
        <v>1</v>
      </c>
      <c r="C192" s="59">
        <f>SUMIFS('Fiji data list'!K:K,'Fiji data list'!C:C,Outputs!$A$180,'Fiji data list'!M:M,Outputs!A192)</f>
        <v>1248324.9999999998</v>
      </c>
    </row>
    <row r="193" spans="1:3">
      <c r="A193" t="s">
        <v>879</v>
      </c>
      <c r="B193">
        <f>COUNTIFS('Fiji data list'!M:M,Outputs!A193,'Fiji data list'!C:C,Outputs!$A$180)</f>
        <v>4</v>
      </c>
      <c r="C193" s="59">
        <f>SUMIFS('Fiji data list'!K:K,'Fiji data list'!C:C,Outputs!$A$180,'Fiji data list'!M:M,Outputs!A193)</f>
        <v>1756773.2</v>
      </c>
    </row>
    <row r="194" spans="1:3">
      <c r="A194" t="s">
        <v>1199</v>
      </c>
      <c r="B194">
        <f>COUNTIFS('Fiji data list'!M:M,Outputs!A194,'Fiji data list'!C:C,Outputs!$A$180)</f>
        <v>0</v>
      </c>
      <c r="C194" s="59">
        <f>SUMIFS('Fiji data list'!K:K,'Fiji data list'!C:C,Outputs!$A$180,'Fiji data list'!M:M,Outputs!A194)</f>
        <v>0</v>
      </c>
    </row>
    <row r="195" spans="1:3">
      <c r="A195" t="s">
        <v>1200</v>
      </c>
      <c r="B195">
        <f>COUNTIFS('Fiji data list'!M:M,Outputs!A195,'Fiji data list'!C:C,Outputs!$A$180)</f>
        <v>1</v>
      </c>
      <c r="C195" s="59">
        <f>SUMIFS('Fiji data list'!K:K,'Fiji data list'!C:C,Outputs!$A$180,'Fiji data list'!M:M,Outputs!A195)</f>
        <v>217100</v>
      </c>
    </row>
    <row r="196" spans="1:3">
      <c r="A196" t="s">
        <v>1231</v>
      </c>
      <c r="B196">
        <f>COUNTIFS('Fiji data list'!M:M,Outputs!A196,'Fiji data list'!C:C,Outputs!$A$180)</f>
        <v>1</v>
      </c>
      <c r="C196" s="59">
        <f>SUMIFS('Fiji data list'!K:K,'Fiji data list'!C:C,Outputs!$A$180,'Fiji data list'!M:M,Outputs!A196)</f>
        <v>23836711.599999998</v>
      </c>
    </row>
    <row r="197" spans="1:3">
      <c r="A197" t="s">
        <v>1242</v>
      </c>
      <c r="B197">
        <f>COUNTIFS('Fiji data list'!M:M,Outputs!A197,'Fiji data list'!C:C,Outputs!$A$180)</f>
        <v>0</v>
      </c>
      <c r="C197" s="59">
        <f>SUMIFS('Fiji data list'!K:K,'Fiji data list'!C:C,Outputs!$A$180,'Fiji data list'!M:M,Outputs!A197)</f>
        <v>0</v>
      </c>
    </row>
    <row r="198" spans="1:3">
      <c r="A198" t="s">
        <v>1232</v>
      </c>
      <c r="B198">
        <f>COUNTIFS('Fiji data list'!M:M,Outputs!A198,'Fiji data list'!C:C,Outputs!$A$180)</f>
        <v>1</v>
      </c>
      <c r="C198" s="59">
        <f>SUMIFS('Fiji data list'!K:K,'Fiji data list'!C:C,Outputs!$A$180,'Fiji data list'!M:M,Outputs!A198)</f>
        <v>4836987.9999999991</v>
      </c>
    </row>
    <row r="199" spans="1:3">
      <c r="A199" t="s">
        <v>260</v>
      </c>
      <c r="B199">
        <f>COUNTIFS('Fiji data list'!M:M,Outputs!A199,'Fiji data list'!C:C,Outputs!$A$180)</f>
        <v>0</v>
      </c>
      <c r="C199" s="59">
        <f>SUMIFS('Fiji data list'!K:K,'Fiji data list'!C:C,Outputs!$A$180,'Fiji data list'!M:M,Outputs!A199)</f>
        <v>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FAF1E-1CB5-484A-9AC8-45724A0EFE73}">
  <dimension ref="A2:B51"/>
  <sheetViews>
    <sheetView topLeftCell="A25" workbookViewId="0">
      <selection activeCell="B45" sqref="B45"/>
    </sheetView>
  </sheetViews>
  <sheetFormatPr defaultRowHeight="15"/>
  <sheetData>
    <row r="2" spans="1:2" s="52" customFormat="1">
      <c r="A2" s="52" t="s">
        <v>995</v>
      </c>
    </row>
    <row r="3" spans="1:2">
      <c r="A3" s="68">
        <v>1</v>
      </c>
      <c r="B3" s="68" t="s">
        <v>996</v>
      </c>
    </row>
    <row r="4" spans="1:2">
      <c r="A4" s="69">
        <v>2</v>
      </c>
      <c r="B4" s="69" t="s">
        <v>997</v>
      </c>
    </row>
    <row r="5" spans="1:2">
      <c r="A5" s="69">
        <v>3</v>
      </c>
      <c r="B5" s="69" t="s">
        <v>998</v>
      </c>
    </row>
    <row r="6" spans="1:2">
      <c r="A6" s="69">
        <v>4</v>
      </c>
      <c r="B6" s="71" t="s">
        <v>999</v>
      </c>
    </row>
    <row r="7" spans="1:2">
      <c r="A7" s="69">
        <v>5</v>
      </c>
      <c r="B7" s="69" t="s">
        <v>1000</v>
      </c>
    </row>
    <row r="8" spans="1:2">
      <c r="A8" s="69">
        <v>6</v>
      </c>
      <c r="B8" s="69" t="s">
        <v>1001</v>
      </c>
    </row>
    <row r="9" spans="1:2">
      <c r="A9" s="69">
        <v>7</v>
      </c>
      <c r="B9" s="69" t="s">
        <v>1002</v>
      </c>
    </row>
    <row r="10" spans="1:2">
      <c r="A10" s="69">
        <v>8</v>
      </c>
      <c r="B10" s="69" t="s">
        <v>1003</v>
      </c>
    </row>
    <row r="11" spans="1:2">
      <c r="A11" s="69">
        <v>9</v>
      </c>
      <c r="B11" s="69" t="s">
        <v>1004</v>
      </c>
    </row>
    <row r="12" spans="1:2">
      <c r="A12" s="70">
        <v>10</v>
      </c>
      <c r="B12" s="70" t="s">
        <v>1005</v>
      </c>
    </row>
    <row r="14" spans="1:2" s="21" customFormat="1">
      <c r="A14" s="52" t="s">
        <v>1006</v>
      </c>
    </row>
    <row r="15" spans="1:2">
      <c r="A15" s="68">
        <v>1</v>
      </c>
      <c r="B15" s="68" t="s">
        <v>1007</v>
      </c>
    </row>
    <row r="16" spans="1:2">
      <c r="A16" s="69">
        <v>2</v>
      </c>
      <c r="B16" s="69" t="s">
        <v>1008</v>
      </c>
    </row>
    <row r="17" spans="1:2">
      <c r="A17" s="70">
        <v>3</v>
      </c>
      <c r="B17" s="70" t="s">
        <v>1009</v>
      </c>
    </row>
    <row r="19" spans="1:2" s="21" customFormat="1">
      <c r="A19" s="52" t="s">
        <v>1010</v>
      </c>
    </row>
    <row r="20" spans="1:2">
      <c r="A20" s="68">
        <v>1</v>
      </c>
      <c r="B20" s="68" t="s">
        <v>1011</v>
      </c>
    </row>
    <row r="21" spans="1:2">
      <c r="A21" s="69">
        <v>2</v>
      </c>
      <c r="B21" s="69" t="s">
        <v>1012</v>
      </c>
    </row>
    <row r="22" spans="1:2">
      <c r="A22" s="69">
        <v>3</v>
      </c>
      <c r="B22" s="69" t="s">
        <v>1013</v>
      </c>
    </row>
    <row r="23" spans="1:2">
      <c r="A23" s="69">
        <v>4</v>
      </c>
      <c r="B23" s="69" t="s">
        <v>1014</v>
      </c>
    </row>
    <row r="24" spans="1:2">
      <c r="A24" s="69">
        <v>5</v>
      </c>
      <c r="B24" s="69" t="s">
        <v>1015</v>
      </c>
    </row>
    <row r="25" spans="1:2">
      <c r="A25" s="69">
        <v>6</v>
      </c>
      <c r="B25" s="69" t="s">
        <v>1016</v>
      </c>
    </row>
    <row r="26" spans="1:2">
      <c r="A26" s="69">
        <v>7</v>
      </c>
      <c r="B26" s="69" t="s">
        <v>1017</v>
      </c>
    </row>
    <row r="27" spans="1:2">
      <c r="A27" s="69">
        <v>8</v>
      </c>
      <c r="B27" s="69" t="s">
        <v>1018</v>
      </c>
    </row>
    <row r="28" spans="1:2">
      <c r="A28" s="69">
        <v>9</v>
      </c>
      <c r="B28" s="69" t="s">
        <v>1019</v>
      </c>
    </row>
    <row r="29" spans="1:2">
      <c r="A29" s="69">
        <v>10</v>
      </c>
      <c r="B29" s="69" t="s">
        <v>1020</v>
      </c>
    </row>
    <row r="30" spans="1:2">
      <c r="A30" s="69">
        <v>11</v>
      </c>
      <c r="B30" s="69" t="s">
        <v>1021</v>
      </c>
    </row>
    <row r="31" spans="1:2">
      <c r="A31" s="69">
        <v>12</v>
      </c>
      <c r="B31" s="69" t="s">
        <v>1022</v>
      </c>
    </row>
    <row r="32" spans="1:2">
      <c r="A32" s="69">
        <v>13</v>
      </c>
      <c r="B32" s="69" t="s">
        <v>1023</v>
      </c>
    </row>
    <row r="33" spans="1:2">
      <c r="A33" s="70">
        <v>14</v>
      </c>
      <c r="B33" s="70" t="s">
        <v>1024</v>
      </c>
    </row>
    <row r="35" spans="1:2" s="21" customFormat="1">
      <c r="A35" s="52" t="s">
        <v>1025</v>
      </c>
    </row>
    <row r="36" spans="1:2">
      <c r="A36" s="68">
        <v>1</v>
      </c>
      <c r="B36" s="68" t="s">
        <v>1026</v>
      </c>
    </row>
    <row r="37" spans="1:2">
      <c r="A37" s="69">
        <v>2</v>
      </c>
      <c r="B37" s="69" t="s">
        <v>1027</v>
      </c>
    </row>
    <row r="38" spans="1:2">
      <c r="A38" s="69">
        <v>3</v>
      </c>
      <c r="B38" s="69" t="s">
        <v>1028</v>
      </c>
    </row>
    <row r="39" spans="1:2">
      <c r="A39" s="69">
        <v>4</v>
      </c>
      <c r="B39" s="69" t="s">
        <v>1029</v>
      </c>
    </row>
    <row r="40" spans="1:2">
      <c r="A40" s="69">
        <v>5</v>
      </c>
      <c r="B40" s="69" t="s">
        <v>1030</v>
      </c>
    </row>
    <row r="41" spans="1:2">
      <c r="A41" s="70">
        <v>6</v>
      </c>
      <c r="B41" s="70" t="s">
        <v>1031</v>
      </c>
    </row>
    <row r="43" spans="1:2" s="21" customFormat="1">
      <c r="A43" s="52" t="s">
        <v>1032</v>
      </c>
    </row>
    <row r="44" spans="1:2">
      <c r="A44">
        <v>1</v>
      </c>
      <c r="B44" t="s">
        <v>1033</v>
      </c>
    </row>
    <row r="45" spans="1:2">
      <c r="A45">
        <v>2</v>
      </c>
      <c r="B45" t="s">
        <v>1034</v>
      </c>
    </row>
    <row r="46" spans="1:2">
      <c r="A46">
        <v>3</v>
      </c>
      <c r="B46" t="s">
        <v>1035</v>
      </c>
    </row>
    <row r="47" spans="1:2">
      <c r="A47">
        <v>4</v>
      </c>
      <c r="B47" t="s">
        <v>1036</v>
      </c>
    </row>
    <row r="48" spans="1:2">
      <c r="A48">
        <v>5</v>
      </c>
      <c r="B48" t="s">
        <v>1037</v>
      </c>
    </row>
    <row r="49" spans="1:2">
      <c r="A49">
        <v>6</v>
      </c>
      <c r="B49" t="s">
        <v>1038</v>
      </c>
    </row>
    <row r="50" spans="1:2">
      <c r="A50">
        <v>7</v>
      </c>
      <c r="B50" t="s">
        <v>1039</v>
      </c>
    </row>
    <row r="51" spans="1:2">
      <c r="A51">
        <v>8</v>
      </c>
      <c r="B51" t="s">
        <v>1040</v>
      </c>
    </row>
  </sheetData>
  <pageMargins left="0.7" right="0.7" top="0.75" bottom="0.75" header="0.3" footer="0.3"/>
  <headerFooter>
    <oddHeader>&amp;C&amp;"Calibri"&amp;12&amp;KFF0000 OFFICIAL&amp;1#_x000D_</oddHeader>
    <oddFooter>&amp;C_x000D_&amp;1#&amp;"Calibri"&amp;12&amp;KFF0000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C1411-05F2-434C-A350-BC79A31EFF38}">
  <sheetPr>
    <tabColor theme="7" tint="0.79998168889431442"/>
  </sheetPr>
  <dimension ref="A2:Q29"/>
  <sheetViews>
    <sheetView workbookViewId="0">
      <selection activeCell="G6" sqref="G6"/>
    </sheetView>
  </sheetViews>
  <sheetFormatPr defaultRowHeight="15"/>
  <cols>
    <col min="1" max="1" width="27.42578125" bestFit="1" customWidth="1"/>
    <col min="2" max="2" width="12.5703125" customWidth="1"/>
    <col min="3" max="3" width="14.5703125" bestFit="1" customWidth="1"/>
    <col min="4" max="4" width="13.5703125" customWidth="1"/>
    <col min="5" max="5" width="12.28515625" customWidth="1"/>
    <col min="6" max="6" width="15" customWidth="1"/>
    <col min="8" max="8" width="11.5703125" customWidth="1"/>
    <col min="9" max="9" width="12.42578125" customWidth="1"/>
    <col min="11" max="11" width="12.140625" customWidth="1"/>
    <col min="12" max="12" width="14.7109375" customWidth="1"/>
  </cols>
  <sheetData>
    <row r="2" spans="1:17" s="20" customFormat="1">
      <c r="A2" s="22" t="s">
        <v>4</v>
      </c>
    </row>
    <row r="3" spans="1:17">
      <c r="A3" t="s">
        <v>771</v>
      </c>
      <c r="B3" t="s">
        <v>833</v>
      </c>
      <c r="C3" t="s">
        <v>852</v>
      </c>
      <c r="D3" t="s">
        <v>174</v>
      </c>
      <c r="E3" t="s">
        <v>466</v>
      </c>
      <c r="F3" t="s">
        <v>215</v>
      </c>
      <c r="G3" t="s">
        <v>727</v>
      </c>
      <c r="H3" t="s">
        <v>841</v>
      </c>
      <c r="I3" t="s">
        <v>739</v>
      </c>
      <c r="J3" t="s">
        <v>91</v>
      </c>
      <c r="K3" t="s">
        <v>121</v>
      </c>
      <c r="L3" t="s">
        <v>205</v>
      </c>
      <c r="M3" t="s">
        <v>136</v>
      </c>
      <c r="N3" t="s">
        <v>612</v>
      </c>
      <c r="O3" t="s">
        <v>342</v>
      </c>
      <c r="P3" t="s">
        <v>78</v>
      </c>
      <c r="Q3" t="s">
        <v>262</v>
      </c>
    </row>
    <row r="5" spans="1:17" s="20" customFormat="1">
      <c r="A5" s="22" t="s">
        <v>11</v>
      </c>
    </row>
    <row r="6" spans="1:17">
      <c r="A6" t="s">
        <v>559</v>
      </c>
      <c r="B6" t="s">
        <v>81</v>
      </c>
      <c r="C6" t="s">
        <v>759</v>
      </c>
      <c r="D6" t="s">
        <v>772</v>
      </c>
      <c r="E6" t="s">
        <v>837</v>
      </c>
      <c r="F6" t="s">
        <v>799</v>
      </c>
      <c r="G6" t="s">
        <v>804</v>
      </c>
    </row>
    <row r="8" spans="1:17" s="21" customFormat="1">
      <c r="A8" s="22" t="s">
        <v>15</v>
      </c>
    </row>
    <row r="9" spans="1:17">
      <c r="A9" t="s">
        <v>151</v>
      </c>
      <c r="B9" t="s">
        <v>587</v>
      </c>
      <c r="C9" t="s">
        <v>93</v>
      </c>
      <c r="D9" t="s">
        <v>585</v>
      </c>
      <c r="E9" t="s">
        <v>800</v>
      </c>
      <c r="F9" t="s">
        <v>82</v>
      </c>
      <c r="G9" t="s">
        <v>565</v>
      </c>
      <c r="H9" t="s">
        <v>574</v>
      </c>
    </row>
    <row r="11" spans="1:17" s="21" customFormat="1">
      <c r="A11" s="22" t="s">
        <v>17</v>
      </c>
    </row>
    <row r="12" spans="1:17">
      <c r="A12" t="s">
        <v>83</v>
      </c>
      <c r="B12" t="s">
        <v>99</v>
      </c>
      <c r="C12" t="s">
        <v>59</v>
      </c>
      <c r="D12" t="s">
        <v>60</v>
      </c>
    </row>
    <row r="14" spans="1:17" s="21" customFormat="1">
      <c r="A14" s="22" t="s">
        <v>27</v>
      </c>
    </row>
    <row r="15" spans="1:17">
      <c r="A15" t="s">
        <v>86</v>
      </c>
      <c r="B15" t="s">
        <v>133</v>
      </c>
      <c r="C15" t="s">
        <v>779</v>
      </c>
    </row>
    <row r="17" spans="1:13" s="21" customFormat="1">
      <c r="A17" s="22" t="s">
        <v>29</v>
      </c>
    </row>
    <row r="18" spans="1:13">
      <c r="A18" t="s">
        <v>917</v>
      </c>
      <c r="B18" t="s">
        <v>1041</v>
      </c>
      <c r="C18" t="s">
        <v>1042</v>
      </c>
      <c r="D18" t="s">
        <v>1043</v>
      </c>
      <c r="E18" t="s">
        <v>1044</v>
      </c>
      <c r="F18" t="s">
        <v>1045</v>
      </c>
      <c r="G18" t="s">
        <v>1046</v>
      </c>
      <c r="H18" t="s">
        <v>1047</v>
      </c>
      <c r="I18" t="s">
        <v>1048</v>
      </c>
      <c r="J18" t="s">
        <v>1049</v>
      </c>
      <c r="K18" t="s">
        <v>1050</v>
      </c>
    </row>
    <row r="20" spans="1:13" s="21" customFormat="1">
      <c r="A20" s="22" t="s">
        <v>31</v>
      </c>
    </row>
    <row r="21" spans="1:13">
      <c r="A21" t="s">
        <v>41</v>
      </c>
      <c r="B21" t="s">
        <v>1051</v>
      </c>
      <c r="C21" t="s">
        <v>45</v>
      </c>
    </row>
    <row r="23" spans="1:13" s="20" customFormat="1">
      <c r="A23" s="21" t="s">
        <v>1052</v>
      </c>
    </row>
    <row r="24" spans="1:13">
      <c r="A24" s="65"/>
      <c r="B24" t="s">
        <v>52</v>
      </c>
      <c r="C24" t="s">
        <v>53</v>
      </c>
      <c r="D24" t="s">
        <v>54</v>
      </c>
      <c r="E24" t="s">
        <v>55</v>
      </c>
      <c r="F24" t="s">
        <v>56</v>
      </c>
    </row>
    <row r="25" spans="1:13">
      <c r="A25" s="66" t="s">
        <v>57</v>
      </c>
      <c r="B25" s="67">
        <v>1100000</v>
      </c>
      <c r="C25" s="67">
        <v>1100000</v>
      </c>
      <c r="D25" s="67">
        <v>2852143</v>
      </c>
      <c r="E25" s="67">
        <v>7000000</v>
      </c>
      <c r="F25" s="67">
        <v>23499999</v>
      </c>
      <c r="G25" s="66"/>
      <c r="H25" s="66"/>
      <c r="I25" s="66"/>
      <c r="J25" s="66"/>
      <c r="K25" s="66"/>
      <c r="L25" s="66"/>
      <c r="M25" s="66"/>
    </row>
    <row r="26" spans="1:13">
      <c r="A26" s="66" t="s">
        <v>58</v>
      </c>
      <c r="B26" s="67">
        <v>70000</v>
      </c>
      <c r="C26" s="67">
        <v>70000</v>
      </c>
      <c r="D26" s="67">
        <v>120000</v>
      </c>
      <c r="E26" s="67">
        <v>254999.99999999971</v>
      </c>
      <c r="F26" s="67">
        <v>569999</v>
      </c>
      <c r="G26" s="66"/>
      <c r="H26" s="66"/>
      <c r="I26" s="66"/>
      <c r="J26" s="66"/>
      <c r="K26" s="66"/>
      <c r="L26" s="66"/>
      <c r="M26" s="66"/>
    </row>
    <row r="27" spans="1:13">
      <c r="A27" s="66" t="s">
        <v>59</v>
      </c>
      <c r="B27" s="67">
        <v>50000</v>
      </c>
      <c r="C27" s="67">
        <v>50000</v>
      </c>
      <c r="D27" s="67">
        <v>120000</v>
      </c>
      <c r="E27" s="67">
        <v>216699.99999999994</v>
      </c>
      <c r="F27" s="67">
        <v>652499</v>
      </c>
      <c r="G27" s="66"/>
      <c r="H27" s="66"/>
      <c r="I27" s="66"/>
      <c r="J27" s="66"/>
      <c r="K27" s="66"/>
      <c r="L27" s="66"/>
      <c r="M27" s="66"/>
    </row>
    <row r="28" spans="1:13">
      <c r="A28" s="66" t="s">
        <v>60</v>
      </c>
      <c r="B28" s="67">
        <v>550000.00000000023</v>
      </c>
      <c r="C28" s="67">
        <v>550000.00000000023</v>
      </c>
      <c r="D28" s="67">
        <v>2020000.0000000005</v>
      </c>
      <c r="E28" s="67">
        <v>3540000</v>
      </c>
      <c r="F28" s="67">
        <v>3867999</v>
      </c>
      <c r="G28" s="66"/>
      <c r="H28" s="66"/>
      <c r="I28" s="66"/>
      <c r="J28" s="66"/>
      <c r="K28" s="66"/>
      <c r="L28" s="66"/>
      <c r="M28" s="66"/>
    </row>
    <row r="29" spans="1:13">
      <c r="A29" s="66"/>
      <c r="B29" s="66"/>
      <c r="C29" s="66"/>
      <c r="D29" s="66"/>
      <c r="E29" s="66"/>
      <c r="F29" s="66"/>
      <c r="G29" s="66"/>
      <c r="H29" s="66"/>
      <c r="I29" s="66"/>
      <c r="J29" s="66"/>
      <c r="K29" s="66"/>
      <c r="L29" s="66"/>
      <c r="M29" s="66"/>
    </row>
  </sheetData>
  <pageMargins left="0.7" right="0.7" top="0.75" bottom="0.75" header="0.3" footer="0.3"/>
  <headerFooter>
    <oddHeader>&amp;C&amp;"Calibri"&amp;12&amp;KFF0000 OFFICIAL&amp;1#_x000D_</oddHeader>
    <oddFooter>&amp;C_x000D_&amp;1#&amp;"Calibri"&amp;12&amp;KFF0000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7DE08-DC04-43A5-AA5A-5DD46A3D3F28}">
  <sheetPr>
    <tabColor theme="2" tint="-0.499984740745262"/>
  </sheetPr>
  <dimension ref="A2:AH380"/>
  <sheetViews>
    <sheetView zoomScale="85" zoomScaleNormal="85" workbookViewId="0">
      <selection activeCell="P43" sqref="P43:P54"/>
    </sheetView>
  </sheetViews>
  <sheetFormatPr defaultRowHeight="15"/>
  <cols>
    <col min="1" max="1" width="29" bestFit="1" customWidth="1"/>
    <col min="3" max="3" width="16.7109375" bestFit="1" customWidth="1"/>
    <col min="4" max="4" width="17" bestFit="1" customWidth="1"/>
    <col min="5" max="5" width="14.7109375" customWidth="1"/>
    <col min="6" max="6" width="25.28515625" customWidth="1"/>
    <col min="8" max="8" width="16.28515625" bestFit="1" customWidth="1"/>
    <col min="9" max="9" width="17" bestFit="1" customWidth="1"/>
    <col min="11" max="11" width="25.28515625" customWidth="1"/>
    <col min="13" max="13" width="16.7109375" bestFit="1" customWidth="1"/>
    <col min="14" max="14" width="17" bestFit="1" customWidth="1"/>
    <col min="16" max="16" width="20.42578125" customWidth="1"/>
    <col min="18" max="18" width="15.28515625" bestFit="1" customWidth="1"/>
    <col min="19" max="19" width="17" bestFit="1" customWidth="1"/>
    <col min="21" max="21" width="25.28515625" customWidth="1"/>
    <col min="23" max="23" width="16.7109375" bestFit="1" customWidth="1"/>
    <col min="24" max="24" width="17" bestFit="1" customWidth="1"/>
    <col min="26" max="26" width="25.28515625" customWidth="1"/>
    <col min="28" max="28" width="16.7109375" bestFit="1" customWidth="1"/>
    <col min="29" max="29" width="17" bestFit="1" customWidth="1"/>
    <col min="31" max="31" width="25.28515625" customWidth="1"/>
    <col min="33" max="33" width="16.7109375" bestFit="1" customWidth="1"/>
    <col min="34" max="34" width="17" bestFit="1" customWidth="1"/>
  </cols>
  <sheetData>
    <row r="2" spans="1:34" s="21" customFormat="1">
      <c r="A2" s="21" t="s">
        <v>1053</v>
      </c>
    </row>
    <row r="3" spans="1:34" s="61" customFormat="1">
      <c r="A3" s="61" t="s">
        <v>1054</v>
      </c>
      <c r="B3" s="61" t="s">
        <v>1055</v>
      </c>
      <c r="C3" s="61" t="s">
        <v>1056</v>
      </c>
      <c r="D3" s="61" t="s">
        <v>1057</v>
      </c>
      <c r="F3" s="61" t="s">
        <v>15</v>
      </c>
      <c r="G3" s="61" t="s">
        <v>1055</v>
      </c>
      <c r="H3" s="61" t="s">
        <v>1056</v>
      </c>
      <c r="I3" s="61" t="s">
        <v>1057</v>
      </c>
      <c r="K3" s="62" t="s">
        <v>11</v>
      </c>
      <c r="L3" s="61" t="s">
        <v>1055</v>
      </c>
      <c r="M3" s="61" t="s">
        <v>1056</v>
      </c>
      <c r="N3" s="61" t="s">
        <v>1057</v>
      </c>
      <c r="P3" s="63" t="s">
        <v>17</v>
      </c>
      <c r="Q3" s="61" t="s">
        <v>1055</v>
      </c>
      <c r="R3" s="61" t="s">
        <v>1056</v>
      </c>
      <c r="S3" s="61" t="s">
        <v>1057</v>
      </c>
      <c r="U3" s="63" t="s">
        <v>27</v>
      </c>
      <c r="V3" s="61" t="s">
        <v>1055</v>
      </c>
      <c r="W3" s="61" t="s">
        <v>1056</v>
      </c>
      <c r="X3" s="61" t="s">
        <v>1057</v>
      </c>
      <c r="Z3" s="63" t="s">
        <v>29</v>
      </c>
      <c r="AA3" s="61" t="s">
        <v>1055</v>
      </c>
      <c r="AB3" s="61" t="s">
        <v>1056</v>
      </c>
      <c r="AC3" s="61" t="s">
        <v>1057</v>
      </c>
      <c r="AE3" s="63" t="s">
        <v>31</v>
      </c>
      <c r="AF3" s="61" t="s">
        <v>1055</v>
      </c>
      <c r="AG3" s="61" t="s">
        <v>1056</v>
      </c>
      <c r="AH3" s="61" t="s">
        <v>1057</v>
      </c>
    </row>
    <row r="4" spans="1:34">
      <c r="A4" s="25" t="s">
        <v>78</v>
      </c>
      <c r="B4">
        <f>COUNTIF('Consolidated List (Cleaned)'!A:A,'Consol Data Outputs'!A4)</f>
        <v>21</v>
      </c>
      <c r="C4" s="59">
        <f>SUMIF('Consolidated List (Cleaned)'!A:A,'Consol Data Outputs'!A4,'Consolidated List (Cleaned)'!K:K)</f>
        <v>41500000</v>
      </c>
      <c r="D4" s="59">
        <f>SUMIF('Consolidated List (Cleaned)'!A:A,'Consol Data Outputs'!A4,'Consolidated List (Cleaned)'!L:L)</f>
        <v>42150000</v>
      </c>
      <c r="F4" s="25" t="s">
        <v>82</v>
      </c>
      <c r="G4">
        <f>COUNTIF('Consolidated List (Cleaned)'!F:F,'Consol Data Outputs'!F4)</f>
        <v>86</v>
      </c>
      <c r="H4" s="59">
        <f>SUMIF('Consolidated List (Cleaned)'!F:F,'Consol Data Outputs'!F4,'Consolidated List (Cleaned)'!K:K)</f>
        <v>754547846</v>
      </c>
      <c r="I4" s="59">
        <f>SUMIF('Consolidated List (Cleaned)'!F:F,'Consol Data Outputs'!F4,'Consolidated List (Cleaned)'!L:L)</f>
        <v>818047846</v>
      </c>
      <c r="K4" s="25" t="s">
        <v>81</v>
      </c>
      <c r="L4">
        <f>COUNTIF('Consolidated List (Cleaned)'!D:D,'Consol Data Outputs'!K4)</f>
        <v>271</v>
      </c>
      <c r="M4" s="59">
        <f>SUMIF('Consolidated List (Cleaned)'!D:D,'Consol Data Outputs'!K4,'Consolidated List (Cleaned)'!K:K)</f>
        <v>465878087</v>
      </c>
      <c r="N4" s="59">
        <f>SUMIF('Consolidated List (Cleaned)'!D:D,'Consol Data Outputs'!K4,'Consolidated List (Cleaned)'!L:L)</f>
        <v>465878087</v>
      </c>
      <c r="P4" s="25" t="s">
        <v>83</v>
      </c>
      <c r="Q4">
        <f>COUNTIF('Consolidated List (Cleaned)'!G:G,'Consol Data Outputs'!P4)</f>
        <v>117</v>
      </c>
      <c r="R4" s="59">
        <f>SUMIF('Consolidated List (Cleaned)'!G:G,'Consol Data Outputs'!P4,'Consolidated List (Cleaned)'!$K:$K)</f>
        <v>1628187708</v>
      </c>
      <c r="S4" s="59">
        <f>SUMIF('Consolidated List (Cleaned)'!G:G,'Consol Data Outputs'!P4,'Consolidated List (Cleaned)'!$L:$L)</f>
        <v>1753227708</v>
      </c>
      <c r="U4" s="25" t="s">
        <v>86</v>
      </c>
      <c r="V4">
        <f>COUNTIF('Consolidated List (Cleaned)'!M:M,'Consol Data Outputs'!U4)</f>
        <v>324</v>
      </c>
      <c r="W4" s="59">
        <f>SUMIF('Consolidated List (Cleaned)'!M:M,'Consol Data Outputs'!U4,'Consolidated List (Cleaned)'!$K:$K)</f>
        <v>1306242316</v>
      </c>
      <c r="X4" s="59">
        <f>SUMIF('Consolidated List (Cleaned)'!M:M,'Consol Data Outputs'!U4,'Consolidated List (Cleaned)'!$L:$L)</f>
        <v>1431069816</v>
      </c>
      <c r="Z4" s="25" t="s">
        <v>101</v>
      </c>
      <c r="AA4">
        <f>COUNTIF('Consolidated List (Cleaned)'!N:N,'Consol Data Outputs'!Z4)</f>
        <v>6</v>
      </c>
      <c r="AB4" s="59">
        <f>SUMIF('Consolidated List (Cleaned)'!N:N,'Consol Data Outputs'!Z4,'Consolidated List (Cleaned)'!$K:$K)</f>
        <v>56950858</v>
      </c>
      <c r="AC4" s="59">
        <f>SUMIF('Consolidated List (Cleaned)'!N:N,'Consol Data Outputs'!Z4,'Consolidated List (Cleaned)'!$L:$L)</f>
        <v>56950858</v>
      </c>
      <c r="AE4" s="25" t="s">
        <v>43</v>
      </c>
      <c r="AF4">
        <f>COUNTIF('Consolidated List (Cleaned)'!O:O,'Consol Data Outputs'!AE4)</f>
        <v>154</v>
      </c>
      <c r="AG4" s="59">
        <f>SUMIF('Consolidated List (Cleaned)'!O:O,'Consol Data Outputs'!AE4,'Consolidated List (Cleaned)'!$K:$K)</f>
        <v>467200668</v>
      </c>
      <c r="AH4" s="59">
        <f>SUMIF('Consolidated List (Cleaned)'!O:O,'Consol Data Outputs'!AE4,'Consolidated List (Cleaned)'!$L:$L)</f>
        <v>525513168</v>
      </c>
    </row>
    <row r="5" spans="1:34">
      <c r="A5" s="25" t="s">
        <v>91</v>
      </c>
      <c r="B5">
        <f>COUNTIF('Consolidated List (Cleaned)'!A:A,'Consol Data Outputs'!A5)</f>
        <v>80</v>
      </c>
      <c r="C5" s="59">
        <f>SUMIF('Consolidated List (Cleaned)'!A:A,'Consol Data Outputs'!A5,'Consolidated List (Cleaned)'!K:K)</f>
        <v>645567049</v>
      </c>
      <c r="D5" s="59">
        <f>SUMIF('Consolidated List (Cleaned)'!A:A,'Consol Data Outputs'!A5,'Consolidated List (Cleaned)'!L:L)</f>
        <v>712167049</v>
      </c>
      <c r="F5" s="25" t="s">
        <v>93</v>
      </c>
      <c r="G5">
        <f>COUNTIF('Consolidated List (Cleaned)'!F:F,'Consol Data Outputs'!F5)</f>
        <v>39</v>
      </c>
      <c r="H5" s="59">
        <f>SUMIF('Consolidated List (Cleaned)'!F:F,'Consol Data Outputs'!F5,'Consolidated List (Cleaned)'!K:K)</f>
        <v>313906202</v>
      </c>
      <c r="I5" s="59">
        <f>SUMIF('Consolidated List (Cleaned)'!F:F,'Consol Data Outputs'!F5,'Consolidated List (Cleaned)'!L:L)</f>
        <v>313906202</v>
      </c>
      <c r="K5" s="25" t="s">
        <v>559</v>
      </c>
      <c r="L5">
        <f>COUNTIF('Consolidated List (Cleaned)'!D:D,'Consol Data Outputs'!K5)</f>
        <v>106</v>
      </c>
      <c r="M5" s="59">
        <f>SUMIF('Consolidated List (Cleaned)'!D:D,'Consol Data Outputs'!K5,'Consolidated List (Cleaned)'!K:K)</f>
        <v>454226705</v>
      </c>
      <c r="N5" s="59">
        <f>SUMIF('Consolidated List (Cleaned)'!D:D,'Consol Data Outputs'!K5,'Consolidated List (Cleaned)'!L:L)</f>
        <v>500226705</v>
      </c>
      <c r="P5" s="25" t="s">
        <v>59</v>
      </c>
      <c r="Q5">
        <f>COUNTIF('Consolidated List (Cleaned)'!G:G,'Consol Data Outputs'!P5)</f>
        <v>60</v>
      </c>
      <c r="R5" s="59">
        <f>SUMIF('Consolidated List (Cleaned)'!G:G,'Consol Data Outputs'!P5,'Consolidated List (Cleaned)'!K:K)</f>
        <v>32442074</v>
      </c>
      <c r="S5" s="59">
        <f>SUMIF('Consolidated List (Cleaned)'!G:G,'Consol Data Outputs'!P5,'Consolidated List (Cleaned)'!L:L)</f>
        <v>32442074</v>
      </c>
      <c r="U5" s="25" t="s">
        <v>133</v>
      </c>
      <c r="V5">
        <f>COUNTIF('Consolidated List (Cleaned)'!M:M,'Consol Data Outputs'!U5)</f>
        <v>78</v>
      </c>
      <c r="W5" s="59">
        <f>SUMIF('Consolidated List (Cleaned)'!M:M,'Consol Data Outputs'!U5,'Consolidated List (Cleaned)'!$K:$K)</f>
        <v>60169976</v>
      </c>
      <c r="X5" s="59">
        <f>SUMIF('Consolidated List (Cleaned)'!M:M,'Consol Data Outputs'!U5,'Consolidated List (Cleaned)'!$L:$L)</f>
        <v>62994976</v>
      </c>
      <c r="Z5" s="25" t="s">
        <v>110</v>
      </c>
      <c r="AA5">
        <f>COUNTIF('Consolidated List (Cleaned)'!N:N,'Consol Data Outputs'!Z5)</f>
        <v>21</v>
      </c>
      <c r="AB5" s="59">
        <f>SUMIF('Consolidated List (Cleaned)'!N:N,'Consol Data Outputs'!Z5,'Consolidated List (Cleaned)'!$K:$K)</f>
        <v>44063135</v>
      </c>
      <c r="AC5" s="59">
        <f>SUMIF('Consolidated List (Cleaned)'!N:N,'Consol Data Outputs'!Z5,'Consolidated List (Cleaned)'!$L:$L)</f>
        <v>44063135</v>
      </c>
      <c r="AE5" s="25" t="s">
        <v>45</v>
      </c>
      <c r="AF5">
        <f>COUNTIF('Consolidated List (Cleaned)'!O:O,'Consol Data Outputs'!AE5)</f>
        <v>12</v>
      </c>
      <c r="AG5" s="59">
        <f>SUMIF('Consolidated List (Cleaned)'!O:O,'Consol Data Outputs'!AE5,'Consolidated List (Cleaned)'!$K:$K)</f>
        <v>12072446</v>
      </c>
      <c r="AH5" s="59">
        <f>SUMIF('Consolidated List (Cleaned)'!O:O,'Consol Data Outputs'!AE5,'Consolidated List (Cleaned)'!$L:$L)</f>
        <v>12072446</v>
      </c>
    </row>
    <row r="6" spans="1:34">
      <c r="A6" s="25" t="s">
        <v>121</v>
      </c>
      <c r="B6">
        <f>COUNTIF('Consolidated List (Cleaned)'!A:A,'Consol Data Outputs'!A6)</f>
        <v>46</v>
      </c>
      <c r="C6" s="59">
        <f>SUMIF('Consolidated List (Cleaned)'!A:A,'Consol Data Outputs'!A6,'Consolidated List (Cleaned)'!K:K)</f>
        <v>16911000</v>
      </c>
      <c r="D6" s="59">
        <f>SUMIF('Consolidated List (Cleaned)'!A:A,'Consol Data Outputs'!A6,'Consolidated List (Cleaned)'!L:L)</f>
        <v>16911000</v>
      </c>
      <c r="F6" s="25" t="s">
        <v>151</v>
      </c>
      <c r="G6">
        <f>COUNTIF('Consolidated List (Cleaned)'!F:F,'Consol Data Outputs'!F6)</f>
        <v>214</v>
      </c>
      <c r="H6" s="59">
        <f>SUMIF('Consolidated List (Cleaned)'!F:F,'Consol Data Outputs'!F6,'Consolidated List (Cleaned)'!K:K)</f>
        <v>576302744</v>
      </c>
      <c r="I6" s="59">
        <f>SUMIF('Consolidated List (Cleaned)'!F:F,'Consol Data Outputs'!F6,'Consolidated List (Cleaned)'!L:L)</f>
        <v>657302744</v>
      </c>
      <c r="K6" t="s">
        <v>759</v>
      </c>
      <c r="L6">
        <f>COUNTIF('Consolidated List (Cleaned)'!D:D,'Consol Data Outputs'!K6)</f>
        <v>5</v>
      </c>
      <c r="M6" s="59">
        <f>SUMIF('Consolidated List (Cleaned)'!D:D,'Consol Data Outputs'!K6,'Consolidated List (Cleaned)'!K:K)</f>
        <v>13450000</v>
      </c>
      <c r="N6" s="59">
        <f>SUMIF('Consolidated List (Cleaned)'!D:D,'Consol Data Outputs'!K6,'Consolidated List (Cleaned)'!L:L)</f>
        <v>13450000</v>
      </c>
      <c r="P6" s="25" t="s">
        <v>99</v>
      </c>
      <c r="Q6">
        <f>COUNTIF('Consolidated List (Cleaned)'!G:G,'Consol Data Outputs'!P6)</f>
        <v>237</v>
      </c>
      <c r="R6" s="59">
        <f>SUMIF('Consolidated List (Cleaned)'!G:G,'Consol Data Outputs'!P6,'Consolidated List (Cleaned)'!K:K)</f>
        <v>242196410</v>
      </c>
      <c r="S6" s="59">
        <f>SUMIF('Consolidated List (Cleaned)'!G:G,'Consol Data Outputs'!P6,'Consolidated List (Cleaned)'!L:L)</f>
        <v>291696410</v>
      </c>
      <c r="U6" s="33" t="s">
        <v>779</v>
      </c>
      <c r="V6">
        <f>COUNTIF('Consolidated List (Cleaned)'!M:M,'Consol Data Outputs'!U6)</f>
        <v>8</v>
      </c>
      <c r="W6" s="59">
        <f>SUMIF('Consolidated List (Cleaned)'!M:M,'Consol Data Outputs'!U6,'Consolidated List (Cleaned)'!$K:$K)</f>
        <v>334400000</v>
      </c>
      <c r="X6" s="59">
        <f>SUMIF('Consolidated List (Cleaned)'!M:M,'Consol Data Outputs'!U6,'Consolidated List (Cleaned)'!$L:$L)</f>
        <v>354400000</v>
      </c>
      <c r="Z6" s="25" t="s">
        <v>96</v>
      </c>
      <c r="AA6">
        <f>COUNTIF('Consolidated List (Cleaned)'!N:N,'Consol Data Outputs'!Z6)</f>
        <v>53</v>
      </c>
      <c r="AB6" s="59">
        <f>SUMIF('Consolidated List (Cleaned)'!N:N,'Consol Data Outputs'!Z6,'Consolidated List (Cleaned)'!$K:$K)</f>
        <v>79707850</v>
      </c>
      <c r="AC6" s="59">
        <f>SUMIF('Consolidated List (Cleaned)'!N:N,'Consol Data Outputs'!Z6,'Consolidated List (Cleaned)'!$L:$L)</f>
        <v>79707850</v>
      </c>
      <c r="AE6" s="25" t="s">
        <v>41</v>
      </c>
      <c r="AF6">
        <f>COUNTIF('Consolidated List (Cleaned)'!O:O,'Consol Data Outputs'!AE6)</f>
        <v>187</v>
      </c>
      <c r="AG6" s="59">
        <f>SUMIF('Consolidated List (Cleaned)'!O:O,'Consol Data Outputs'!AE6,'Consolidated List (Cleaned)'!$K:$K)</f>
        <v>1189280678</v>
      </c>
      <c r="AH6" s="59">
        <f>SUMIF('Consolidated List (Cleaned)'!O:O,'Consol Data Outputs'!AE6,'Consolidated List (Cleaned)'!$L:$L)</f>
        <v>1265620678</v>
      </c>
    </row>
    <row r="7" spans="1:34">
      <c r="A7" s="25" t="s">
        <v>136</v>
      </c>
      <c r="B7">
        <f>COUNTIF('Consolidated List (Cleaned)'!A:A,'Consol Data Outputs'!A7)</f>
        <v>68</v>
      </c>
      <c r="C7" s="59">
        <f>SUMIF('Consolidated List (Cleaned)'!A:A,'Consol Data Outputs'!A7,'Consolidated List (Cleaned)'!K:K)</f>
        <v>236998551</v>
      </c>
      <c r="D7" s="59">
        <f>SUMIF('Consolidated List (Cleaned)'!A:A,'Consol Data Outputs'!A7,'Consolidated List (Cleaned)'!L:L)</f>
        <v>255863551</v>
      </c>
      <c r="F7" s="58" t="s">
        <v>901</v>
      </c>
      <c r="G7">
        <f>COUNTIF('Consolidated List (Cleaned)'!F:F,'Consol Data Outputs'!F7)</f>
        <v>0</v>
      </c>
      <c r="H7" s="59">
        <f>SUMIF('Consolidated List (Cleaned)'!F:F,'Consol Data Outputs'!F7,'Consolidated List (Cleaned)'!K:K)</f>
        <v>0</v>
      </c>
      <c r="I7" s="59">
        <f>SUMIF('Consolidated List (Cleaned)'!F:F,'Consol Data Outputs'!F7,'Consolidated List (Cleaned)'!L:L)</f>
        <v>0</v>
      </c>
      <c r="K7" s="28" t="s">
        <v>772</v>
      </c>
      <c r="L7">
        <f>COUNTIF('Consolidated List (Cleaned)'!D:D,'Consol Data Outputs'!K7)</f>
        <v>9</v>
      </c>
      <c r="M7" s="59">
        <f>SUMIF('Consolidated List (Cleaned)'!D:D,'Consol Data Outputs'!K7,'Consolidated List (Cleaned)'!K:K)</f>
        <v>383900000</v>
      </c>
      <c r="N7" s="59">
        <f>SUMIF('Consolidated List (Cleaned)'!D:D,'Consol Data Outputs'!K7,'Consolidated List (Cleaned)'!L:L)</f>
        <v>453400000</v>
      </c>
      <c r="P7" s="25" t="s">
        <v>60</v>
      </c>
      <c r="Q7">
        <f>COUNTIF('Consolidated List (Cleaned)'!G:G,'Consol Data Outputs'!P7)</f>
        <v>8</v>
      </c>
      <c r="R7" s="59">
        <f>SUMIF('Consolidated List (Cleaned)'!G:G,'Consol Data Outputs'!P7,'Consolidated List (Cleaned)'!K:K)</f>
        <v>19096100</v>
      </c>
      <c r="S7" s="59">
        <f>SUMIF('Consolidated List (Cleaned)'!G:G,'Consol Data Outputs'!P7,'Consolidated List (Cleaned)'!L:L)</f>
        <v>21208600</v>
      </c>
      <c r="U7" s="58" t="s">
        <v>900</v>
      </c>
      <c r="V7">
        <f>COUNTIF('Consolidated List (Cleaned)'!M:M,'Consol Data Outputs'!U7)</f>
        <v>0</v>
      </c>
      <c r="W7" s="59">
        <f>SUMIF('Consolidated List (Cleaned)'!M:M,'Consol Data Outputs'!U7,'Consolidated List (Cleaned)'!$K:$K)</f>
        <v>0</v>
      </c>
      <c r="X7" s="59">
        <f>SUMIF('Consolidated List (Cleaned)'!M:M,'Consol Data Outputs'!U7,'Consolidated List (Cleaned)'!$L:$L)</f>
        <v>0</v>
      </c>
      <c r="Z7" s="25" t="s">
        <v>87</v>
      </c>
      <c r="AA7">
        <f>COUNTIF('Consolidated List (Cleaned)'!N:N,'Consol Data Outputs'!Z7)</f>
        <v>157</v>
      </c>
      <c r="AB7" s="59">
        <f>SUMIF('Consolidated List (Cleaned)'!N:N,'Consol Data Outputs'!Z7,'Consolidated List (Cleaned)'!$K:$K)</f>
        <v>265668597</v>
      </c>
      <c r="AC7" s="59">
        <f>SUMIF('Consolidated List (Cleaned)'!N:N,'Consol Data Outputs'!Z7,'Consolidated List (Cleaned)'!$L:$L)</f>
        <v>288593597</v>
      </c>
      <c r="AE7" t="s">
        <v>79</v>
      </c>
      <c r="AF7">
        <f>COUNTIF('Consolidated List (Cleaned)'!O:O,'Consol Data Outputs'!AE7)</f>
        <v>69</v>
      </c>
      <c r="AG7" s="59">
        <f>SUMIF('Consolidated List (Cleaned)'!O:O,'Consol Data Outputs'!AE7,'Consolidated List (Cleaned)'!$K:$K)</f>
        <v>253368500</v>
      </c>
      <c r="AH7" s="59">
        <f>SUMIF('Consolidated List (Cleaned)'!O:O,'Consol Data Outputs'!AE7,'Consolidated List (Cleaned)'!$L:$L)</f>
        <v>295368500</v>
      </c>
    </row>
    <row r="8" spans="1:34">
      <c r="A8" s="25" t="s">
        <v>174</v>
      </c>
      <c r="B8">
        <f>COUNTIF('Consolidated List (Cleaned)'!A:A,'Consol Data Outputs'!A8)</f>
        <v>44</v>
      </c>
      <c r="C8" s="59">
        <f>SUMIF('Consolidated List (Cleaned)'!A:A,'Consol Data Outputs'!A8,'Consolidated List (Cleaned)'!K:K)</f>
        <v>45816959</v>
      </c>
      <c r="D8" s="59">
        <f>SUMIF('Consolidated List (Cleaned)'!A:A,'Consol Data Outputs'!A8,'Consolidated List (Cleaned)'!L:L)</f>
        <v>45816959</v>
      </c>
      <c r="F8" s="58" t="s">
        <v>906</v>
      </c>
      <c r="G8">
        <f>COUNTIF('Consolidated List (Cleaned)'!F:F,'Consol Data Outputs'!F8)</f>
        <v>0</v>
      </c>
      <c r="H8" s="59">
        <f>SUMIF('Consolidated List (Cleaned)'!F:F,'Consol Data Outputs'!F8,'Consolidated List (Cleaned)'!K:K)</f>
        <v>0</v>
      </c>
      <c r="I8" s="59">
        <f>SUMIF('Consolidated List (Cleaned)'!F:F,'Consol Data Outputs'!F8,'Consolidated List (Cleaned)'!L:L)</f>
        <v>0</v>
      </c>
      <c r="K8" s="41" t="s">
        <v>837</v>
      </c>
      <c r="L8">
        <f>COUNTIF('Consolidated List (Cleaned)'!D:D,'Consol Data Outputs'!K8)</f>
        <v>6</v>
      </c>
      <c r="M8" s="59">
        <f>SUMIF('Consolidated List (Cleaned)'!D:D,'Consol Data Outputs'!K8,'Consolidated List (Cleaned)'!K:K)</f>
        <v>62300000</v>
      </c>
      <c r="N8" s="59">
        <f>SUMIF('Consolidated List (Cleaned)'!D:D,'Consol Data Outputs'!K8,'Consolidated List (Cleaned)'!L:L)</f>
        <v>81300000</v>
      </c>
      <c r="Q8">
        <f>SUM(Q4:Q7)</f>
        <v>422</v>
      </c>
      <c r="R8" s="60">
        <f>SUM(R4:R7)</f>
        <v>1921922292</v>
      </c>
      <c r="S8" s="60">
        <f>SUM(S4:S7)</f>
        <v>2098574792</v>
      </c>
      <c r="U8" s="58" t="s">
        <v>902</v>
      </c>
      <c r="V8">
        <f>COUNTIF('Consolidated List (Cleaned)'!M:M,'Consol Data Outputs'!U8)</f>
        <v>0</v>
      </c>
      <c r="W8" s="59">
        <f>SUMIF('Consolidated List (Cleaned)'!M:M,'Consol Data Outputs'!U8,'Consolidated List (Cleaned)'!$K:$K)</f>
        <v>0</v>
      </c>
      <c r="X8" s="59">
        <f>SUMIF('Consolidated List (Cleaned)'!M:M,'Consol Data Outputs'!U8,'Consolidated List (Cleaned)'!$L:$L)</f>
        <v>0</v>
      </c>
      <c r="Z8" s="25" t="s">
        <v>90</v>
      </c>
      <c r="AA8">
        <f>COUNTIF('Consolidated List (Cleaned)'!N:N,'Consol Data Outputs'!Z8)</f>
        <v>41</v>
      </c>
      <c r="AB8" s="59">
        <f>SUMIF('Consolidated List (Cleaned)'!N:N,'Consol Data Outputs'!Z8,'Consolidated List (Cleaned)'!$K:$K)</f>
        <v>84199643</v>
      </c>
      <c r="AC8" s="59">
        <f>SUMIF('Consolidated List (Cleaned)'!N:N,'Consol Data Outputs'!Z8,'Consolidated List (Cleaned)'!$L:$L)</f>
        <v>134702143</v>
      </c>
      <c r="AF8">
        <f>SUM(AF4:AF7)</f>
        <v>422</v>
      </c>
      <c r="AG8" s="60">
        <f>SUM(AG4:AG7)</f>
        <v>1921922292</v>
      </c>
      <c r="AH8" s="60">
        <f>SUM(AH4:AH7)</f>
        <v>2098574792</v>
      </c>
    </row>
    <row r="9" spans="1:34">
      <c r="A9" s="25" t="s">
        <v>205</v>
      </c>
      <c r="B9">
        <f>COUNTIF('Consolidated List (Cleaned)'!A:A,'Consol Data Outputs'!A9)</f>
        <v>12</v>
      </c>
      <c r="C9" s="59">
        <f>SUMIF('Consolidated List (Cleaned)'!A:A,'Consol Data Outputs'!A9,'Consolidated List (Cleaned)'!K:K)</f>
        <v>37040000</v>
      </c>
      <c r="D9" s="59">
        <f>SUMIF('Consolidated List (Cleaned)'!A:A,'Consol Data Outputs'!A9,'Consolidated List (Cleaned)'!L:L)</f>
        <v>37040000</v>
      </c>
      <c r="F9" s="58" t="s">
        <v>908</v>
      </c>
      <c r="G9">
        <f>COUNTIF('Consolidated List (Cleaned)'!F:F,'Consol Data Outputs'!F9)</f>
        <v>0</v>
      </c>
      <c r="H9" s="59">
        <f>SUMIF('Consolidated List (Cleaned)'!F:F,'Consol Data Outputs'!F9,'Consolidated List (Cleaned)'!K:K)</f>
        <v>0</v>
      </c>
      <c r="I9" s="59">
        <f>SUMIF('Consolidated List (Cleaned)'!F:F,'Consol Data Outputs'!F9,'Consolidated List (Cleaned)'!L:L)</f>
        <v>0</v>
      </c>
      <c r="K9" t="s">
        <v>1058</v>
      </c>
      <c r="L9">
        <f>COUNTIF('Consolidated List (Cleaned)'!D:D,'Consol Data Outputs'!K9)</f>
        <v>0</v>
      </c>
      <c r="M9" s="59">
        <f>SUMIF('Consolidated List (Cleaned)'!D:D,'Consol Data Outputs'!K9,'Consolidated List (Cleaned)'!K:K)</f>
        <v>0</v>
      </c>
      <c r="N9" s="59">
        <f>SUMIF('Consolidated List (Cleaned)'!D:D,'Consol Data Outputs'!K9,'Consolidated List (Cleaned)'!L:L)</f>
        <v>0</v>
      </c>
      <c r="U9" s="58" t="s">
        <v>903</v>
      </c>
      <c r="V9">
        <f>COUNTIF('Consolidated List (Cleaned)'!M:M,'Consol Data Outputs'!U9)</f>
        <v>0</v>
      </c>
      <c r="W9" s="59">
        <f>SUMIF('Consolidated List (Cleaned)'!M:M,'Consol Data Outputs'!U9,'Consolidated List (Cleaned)'!$K:$K)</f>
        <v>0</v>
      </c>
      <c r="X9" s="59">
        <f>SUMIF('Consolidated List (Cleaned)'!M:M,'Consol Data Outputs'!U9,'Consolidated List (Cleaned)'!$L:$L)</f>
        <v>0</v>
      </c>
      <c r="Z9" s="25" t="s">
        <v>373</v>
      </c>
      <c r="AA9">
        <f>COUNTIF('Consolidated List (Cleaned)'!N:N,'Consol Data Outputs'!Z9)</f>
        <v>47</v>
      </c>
      <c r="AB9" s="59">
        <f>SUMIF('Consolidated List (Cleaned)'!N:N,'Consol Data Outputs'!Z9,'Consolidated List (Cleaned)'!$K:$K)</f>
        <v>638787591</v>
      </c>
      <c r="AC9" s="59">
        <f>SUMIF('Consolidated List (Cleaned)'!N:N,'Consol Data Outputs'!Z9,'Consolidated List (Cleaned)'!$L:$L)</f>
        <v>720712591</v>
      </c>
    </row>
    <row r="10" spans="1:34">
      <c r="A10" s="25" t="s">
        <v>215</v>
      </c>
      <c r="B10">
        <f>COUNTIF('Consolidated List (Cleaned)'!A:A,'Consol Data Outputs'!A10)</f>
        <v>40</v>
      </c>
      <c r="C10" s="59">
        <f>SUMIF('Consolidated List (Cleaned)'!A:A,'Consol Data Outputs'!A10,'Consolidated List (Cleaned)'!K:K)</f>
        <v>106137935</v>
      </c>
      <c r="D10" s="59">
        <f>SUMIF('Consolidated List (Cleaned)'!A:A,'Consol Data Outputs'!A10,'Consolidated List (Cleaned)'!L:L)</f>
        <v>106462935</v>
      </c>
      <c r="F10" s="58" t="s">
        <v>911</v>
      </c>
      <c r="G10">
        <f>COUNTIF('Consolidated List (Cleaned)'!F:F,'Consol Data Outputs'!F10)</f>
        <v>0</v>
      </c>
      <c r="H10" s="59">
        <f>SUMIF('Consolidated List (Cleaned)'!F:F,'Consol Data Outputs'!F10,'Consolidated List (Cleaned)'!K:K)</f>
        <v>0</v>
      </c>
      <c r="I10" s="59">
        <f>SUMIF('Consolidated List (Cleaned)'!F:F,'Consol Data Outputs'!F10,'Consolidated List (Cleaned)'!L:L)</f>
        <v>0</v>
      </c>
      <c r="K10" t="s">
        <v>574</v>
      </c>
      <c r="L10">
        <f>(SUM(L17:L18))</f>
        <v>3</v>
      </c>
      <c r="M10" s="59">
        <f>(SUM(M17:M18))</f>
        <v>65000000</v>
      </c>
      <c r="N10" s="59">
        <f>(SUM(N17:N18))</f>
        <v>97500000</v>
      </c>
      <c r="U10" s="58" t="s">
        <v>904</v>
      </c>
      <c r="V10">
        <f>COUNTIF('Consolidated List (Cleaned)'!M:M,'Consol Data Outputs'!U10)</f>
        <v>0</v>
      </c>
      <c r="W10" s="59">
        <f>SUMIF('Consolidated List (Cleaned)'!M:M,'Consol Data Outputs'!U10,'Consolidated List (Cleaned)'!$K:$K)</f>
        <v>0</v>
      </c>
      <c r="X10" s="59">
        <f>SUMIF('Consolidated List (Cleaned)'!M:M,'Consol Data Outputs'!U10,'Consolidated List (Cleaned)'!$L:$L)</f>
        <v>0</v>
      </c>
      <c r="Z10" s="25" t="s">
        <v>484</v>
      </c>
      <c r="AA10">
        <f>COUNTIF('Consolidated List (Cleaned)'!N:N,'Consol Data Outputs'!Z10)</f>
        <v>23</v>
      </c>
      <c r="AB10" s="59">
        <f>SUMIF('Consolidated List (Cleaned)'!N:N,'Consol Data Outputs'!Z10,'Consolidated List (Cleaned)'!$K:$K)</f>
        <v>140392579</v>
      </c>
      <c r="AC10" s="59">
        <f>SUMIF('Consolidated List (Cleaned)'!N:N,'Consol Data Outputs'!Z10,'Consolidated List (Cleaned)'!$L:$L)</f>
        <v>140392579</v>
      </c>
    </row>
    <row r="11" spans="1:34">
      <c r="A11" s="25" t="s">
        <v>262</v>
      </c>
      <c r="B11">
        <f>COUNTIF('Consolidated List (Cleaned)'!A:A,'Consol Data Outputs'!A11)</f>
        <v>20</v>
      </c>
      <c r="C11" s="59">
        <f>SUMIF('Consolidated List (Cleaned)'!A:A,'Consol Data Outputs'!A11,'Consolidated List (Cleaned)'!K:K)</f>
        <v>179057460</v>
      </c>
      <c r="D11" s="59">
        <f>SUMIF('Consolidated List (Cleaned)'!A:A,'Consol Data Outputs'!A11,'Consolidated List (Cleaned)'!L:L)</f>
        <v>206819960</v>
      </c>
      <c r="F11" s="58" t="s">
        <v>914</v>
      </c>
      <c r="G11">
        <f>COUNTIF('Consolidated List (Cleaned)'!F:F,'Consol Data Outputs'!F11)</f>
        <v>0</v>
      </c>
      <c r="H11" s="59">
        <f>SUMIF('Consolidated List (Cleaned)'!F:F,'Consol Data Outputs'!F11,'Consolidated List (Cleaned)'!K:K)</f>
        <v>0</v>
      </c>
      <c r="I11" s="59">
        <f>SUMIF('Consolidated List (Cleaned)'!F:F,'Consol Data Outputs'!F11,'Consolidated List (Cleaned)'!L:L)</f>
        <v>0</v>
      </c>
      <c r="L11">
        <f>SUM(L4:L10)</f>
        <v>400</v>
      </c>
      <c r="M11" s="59">
        <f>SUM(M4:M10)</f>
        <v>1444754792</v>
      </c>
      <c r="N11" s="59">
        <f>SUM(N4:N10)</f>
        <v>1611754792</v>
      </c>
      <c r="U11" s="58" t="s">
        <v>905</v>
      </c>
      <c r="V11">
        <f>COUNTIF('Consolidated List (Cleaned)'!M:M,'Consol Data Outputs'!U11)</f>
        <v>0</v>
      </c>
      <c r="W11" s="59">
        <f>SUMIF('Consolidated List (Cleaned)'!M:M,'Consol Data Outputs'!U11,'Consolidated List (Cleaned)'!$K:$K)</f>
        <v>0</v>
      </c>
      <c r="X11" s="59">
        <f>SUMIF('Consolidated List (Cleaned)'!M:M,'Consol Data Outputs'!U11,'Consolidated List (Cleaned)'!$L:$L)</f>
        <v>0</v>
      </c>
      <c r="Z11" s="25" t="s">
        <v>421</v>
      </c>
      <c r="AA11">
        <f>COUNTIF('Consolidated List (Cleaned)'!N:N,'Consol Data Outputs'!Z11)</f>
        <v>30</v>
      </c>
      <c r="AB11" s="59">
        <f>SUMIF('Consolidated List (Cleaned)'!N:N,'Consol Data Outputs'!Z11,'Consolidated List (Cleaned)'!$K:$K)</f>
        <v>314100500</v>
      </c>
      <c r="AC11" s="59">
        <f>SUMIF('Consolidated List (Cleaned)'!N:N,'Consol Data Outputs'!Z11,'Consolidated List (Cleaned)'!$L:$L)</f>
        <v>334100500</v>
      </c>
    </row>
    <row r="12" spans="1:34">
      <c r="A12" s="25" t="s">
        <v>342</v>
      </c>
      <c r="B12">
        <f>COUNTIF('Consolidated List (Cleaned)'!A:A,'Consol Data Outputs'!A12)</f>
        <v>39</v>
      </c>
      <c r="C12" s="59">
        <f>SUMIF('Consolidated List (Cleaned)'!A:A,'Consol Data Outputs'!A12,'Consolidated List (Cleaned)'!K:K)</f>
        <v>64769500</v>
      </c>
      <c r="D12" s="59">
        <f>SUMIF('Consolidated List (Cleaned)'!A:A,'Consol Data Outputs'!A12,'Consolidated List (Cleaned)'!L:L)</f>
        <v>68419500</v>
      </c>
      <c r="F12" s="58" t="s">
        <v>915</v>
      </c>
      <c r="G12">
        <f>COUNTIF('Consolidated List (Cleaned)'!F:F,'Consol Data Outputs'!F12)</f>
        <v>0</v>
      </c>
      <c r="H12" s="59">
        <f>SUMIF('Consolidated List (Cleaned)'!F:F,'Consol Data Outputs'!F12,'Consolidated List (Cleaned)'!K:K)</f>
        <v>0</v>
      </c>
      <c r="I12" s="59">
        <f>SUMIF('Consolidated List (Cleaned)'!F:F,'Consol Data Outputs'!F12,'Consolidated List (Cleaned)'!L:L)</f>
        <v>0</v>
      </c>
      <c r="M12" s="59"/>
      <c r="U12" s="58" t="s">
        <v>907</v>
      </c>
      <c r="V12">
        <f>COUNTIF('Consolidated List (Cleaned)'!M:M,'Consol Data Outputs'!U12)</f>
        <v>0</v>
      </c>
      <c r="W12" s="59">
        <f>SUMIF('Consolidated List (Cleaned)'!M:M,'Consol Data Outputs'!U12,'Consolidated List (Cleaned)'!$K:$K)</f>
        <v>0</v>
      </c>
      <c r="X12" s="59">
        <f>SUMIF('Consolidated List (Cleaned)'!M:M,'Consol Data Outputs'!U12,'Consolidated List (Cleaned)'!$L:$L)</f>
        <v>0</v>
      </c>
      <c r="Z12" s="25" t="s">
        <v>425</v>
      </c>
      <c r="AA12">
        <f>COUNTIF('Consolidated List (Cleaned)'!N:N,'Consol Data Outputs'!Z12)</f>
        <v>11</v>
      </c>
      <c r="AB12" s="59">
        <f>SUMIF('Consolidated List (Cleaned)'!N:N,'Consol Data Outputs'!Z12,'Consolidated List (Cleaned)'!$K:$K)</f>
        <v>77080000</v>
      </c>
      <c r="AC12" s="59">
        <f>SUMIF('Consolidated List (Cleaned)'!N:N,'Consol Data Outputs'!Z12,'Consolidated List (Cleaned)'!$L:$L)</f>
        <v>78380000</v>
      </c>
    </row>
    <row r="13" spans="1:34">
      <c r="A13" s="25" t="s">
        <v>466</v>
      </c>
      <c r="B13">
        <f>COUNTIF('Consolidated List (Cleaned)'!A:A,'Consol Data Outputs'!A13)</f>
        <v>38</v>
      </c>
      <c r="C13" s="59">
        <f>SUMIF('Consolidated List (Cleaned)'!A:A,'Consol Data Outputs'!A13,'Consolidated List (Cleaned)'!K:K)</f>
        <v>362023838</v>
      </c>
      <c r="D13" s="59">
        <f>SUMIF('Consolidated List (Cleaned)'!A:A,'Consol Data Outputs'!A13,'Consolidated List (Cleaned)'!L:L)</f>
        <v>362023838</v>
      </c>
      <c r="F13" s="41" t="s">
        <v>565</v>
      </c>
      <c r="G13">
        <f>COUNTIF('Consolidated List (Cleaned)'!F:F,'Consol Data Outputs'!F13)</f>
        <v>21</v>
      </c>
      <c r="H13" s="59">
        <f>SUMIF('Consolidated List (Cleaned)'!F:F,'Consol Data Outputs'!F13,'Consolidated List (Cleaned)'!K:K)</f>
        <v>94078000</v>
      </c>
      <c r="I13" s="59">
        <f>SUMIF('Consolidated List (Cleaned)'!F:F,'Consol Data Outputs'!F13,'Consolidated List (Cleaned)'!L:L)</f>
        <v>114078000</v>
      </c>
      <c r="U13" s="58" t="s">
        <v>909</v>
      </c>
      <c r="V13">
        <f>COUNTIF('Consolidated List (Cleaned)'!M:M,'Consol Data Outputs'!U13)</f>
        <v>0</v>
      </c>
      <c r="W13" s="59">
        <f>SUMIF('Consolidated List (Cleaned)'!M:M,'Consol Data Outputs'!U13,'Consolidated List (Cleaned)'!$K:$K)</f>
        <v>0</v>
      </c>
      <c r="X13" s="59">
        <f>SUMIF('Consolidated List (Cleaned)'!M:M,'Consol Data Outputs'!U13,'Consolidated List (Cleaned)'!$L:$L)</f>
        <v>0</v>
      </c>
      <c r="Z13" s="29" t="s">
        <v>950</v>
      </c>
      <c r="AA13">
        <f>COUNTIF('Consolidated List (Cleaned)'!N:N,'Consol Data Outputs'!Z13)</f>
        <v>0</v>
      </c>
      <c r="AB13" s="59">
        <f>SUMIF('Consolidated List (Cleaned)'!N:N,'Consol Data Outputs'!Z13,'Consolidated List (Cleaned)'!$K:$K)</f>
        <v>0</v>
      </c>
      <c r="AC13" s="59">
        <f>SUMIF('Consolidated List (Cleaned)'!N:N,'Consol Data Outputs'!Z13,'Consolidated List (Cleaned)'!$L:$L)</f>
        <v>0</v>
      </c>
    </row>
    <row r="14" spans="1:34">
      <c r="A14" s="58" t="s">
        <v>612</v>
      </c>
      <c r="B14">
        <f>COUNTIF('Consolidated List (Cleaned)'!A:A,'Consol Data Outputs'!A14)</f>
        <v>3</v>
      </c>
      <c r="C14" s="59">
        <f>SUMIF('Consolidated List (Cleaned)'!A:A,'Consol Data Outputs'!A14,'Consolidated List (Cleaned)'!K:K)</f>
        <v>60800000</v>
      </c>
      <c r="D14" s="59">
        <f>SUMIF('Consolidated List (Cleaned)'!A:A,'Consol Data Outputs'!A14,'Consolidated List (Cleaned)'!L:L)</f>
        <v>60800000</v>
      </c>
      <c r="F14" s="45" t="s">
        <v>574</v>
      </c>
      <c r="G14">
        <f>COUNTIF('Consolidated List (Cleaned)'!F:F,'Consol Data Outputs'!F14)</f>
        <v>21</v>
      </c>
      <c r="H14" s="59">
        <f>SUMIF('Consolidated List (Cleaned)'!F:F,'Consol Data Outputs'!F14,'Consolidated List (Cleaned)'!K:K)</f>
        <v>81109000</v>
      </c>
      <c r="I14" s="59">
        <f>SUMIF('Consolidated List (Cleaned)'!F:F,'Consol Data Outputs'!F14,'Consolidated List (Cleaned)'!L:L)</f>
        <v>83609000</v>
      </c>
      <c r="U14" s="58" t="s">
        <v>910</v>
      </c>
      <c r="V14">
        <f>COUNTIF('Consolidated List (Cleaned)'!M:M,'Consol Data Outputs'!U14)</f>
        <v>0</v>
      </c>
      <c r="W14" s="59">
        <f>SUMIF('Consolidated List (Cleaned)'!M:M,'Consol Data Outputs'!U14,'Consolidated List (Cleaned)'!$K:$K)</f>
        <v>0</v>
      </c>
      <c r="X14" s="59">
        <f>SUMIF('Consolidated List (Cleaned)'!M:M,'Consol Data Outputs'!U14,'Consolidated List (Cleaned)'!$L:$L)</f>
        <v>0</v>
      </c>
      <c r="Z14" s="29" t="s">
        <v>499</v>
      </c>
      <c r="AA14">
        <f>COUNTIF('Consolidated List (Cleaned)'!N:N,'Consol Data Outputs'!Z14)</f>
        <v>3</v>
      </c>
      <c r="AB14" s="59">
        <f>SUMIF('Consolidated List (Cleaned)'!N:N,'Consol Data Outputs'!Z14,'Consolidated List (Cleaned)'!$K:$K)</f>
        <v>12202500</v>
      </c>
      <c r="AC14" s="59">
        <f>SUMIF('Consolidated List (Cleaned)'!N:N,'Consol Data Outputs'!Z14,'Consolidated List (Cleaned)'!$L:$L)</f>
        <v>12202500</v>
      </c>
    </row>
    <row r="15" spans="1:34">
      <c r="A15" s="28" t="s">
        <v>771</v>
      </c>
      <c r="B15">
        <f>COUNTIF('Consolidated List (Cleaned)'!A:A,'Consol Data Outputs'!A15)</f>
        <v>1</v>
      </c>
      <c r="C15" s="59">
        <f>SUMIF('Consolidated List (Cleaned)'!A:A,'Consol Data Outputs'!A15,'Consolidated List (Cleaned)'!K:K)</f>
        <v>49500000</v>
      </c>
      <c r="D15" s="59">
        <f>SUMIF('Consolidated List (Cleaned)'!A:A,'Consol Data Outputs'!A15,'Consolidated List (Cleaned)'!L:L)</f>
        <v>99000000</v>
      </c>
      <c r="G15">
        <f>SUM(G4:G14)</f>
        <v>381</v>
      </c>
      <c r="H15" s="60">
        <f>SUM(H4:H14)</f>
        <v>1819943792</v>
      </c>
      <c r="I15" s="60">
        <f>SUM(I4:I14)</f>
        <v>1986943792</v>
      </c>
      <c r="U15" s="49" t="s">
        <v>912</v>
      </c>
      <c r="V15">
        <f>COUNTIF('Consolidated List (Cleaned)'!M:M,'Consol Data Outputs'!U15)</f>
        <v>0</v>
      </c>
      <c r="W15" s="59">
        <f>SUMIF('Consolidated List (Cleaned)'!M:M,'Consol Data Outputs'!U15,'Consolidated List (Cleaned)'!$K:$K)</f>
        <v>0</v>
      </c>
      <c r="X15" s="59">
        <f>SUMIF('Consolidated List (Cleaned)'!M:M,'Consol Data Outputs'!U15,'Consolidated List (Cleaned)'!$L:$L)</f>
        <v>0</v>
      </c>
      <c r="Z15" s="25" t="s">
        <v>79</v>
      </c>
      <c r="AA15">
        <f>COUNTIF('Consolidated List (Cleaned)'!N:N,'Consol Data Outputs'!Z15)</f>
        <v>0</v>
      </c>
      <c r="AB15" s="59">
        <f>SUMIF('Consolidated List (Cleaned)'!N:N,'Consol Data Outputs'!Z15,'Consolidated List (Cleaned)'!$K:$K)</f>
        <v>0</v>
      </c>
      <c r="AC15" s="59">
        <f>SUMIF('Consolidated List (Cleaned)'!N:N,'Consol Data Outputs'!Z15,'Consolidated List (Cleaned)'!$L:$L)</f>
        <v>0</v>
      </c>
    </row>
    <row r="16" spans="1:34">
      <c r="A16" s="39" t="s">
        <v>841</v>
      </c>
      <c r="B16">
        <f>COUNTIF('Consolidated List (Cleaned)'!A:A,'Consol Data Outputs'!A16)</f>
        <v>1</v>
      </c>
      <c r="C16" s="59">
        <f>SUMIF('Consolidated List (Cleaned)'!A:A,'Consol Data Outputs'!A16,'Consolidated List (Cleaned)'!K:K)</f>
        <v>7000000</v>
      </c>
      <c r="D16" s="59">
        <f>SUMIF('Consolidated List (Cleaned)'!A:A,'Consol Data Outputs'!A16,'Consolidated List (Cleaned)'!L:L)</f>
        <v>10000000</v>
      </c>
      <c r="U16" s="49" t="s">
        <v>913</v>
      </c>
      <c r="V16">
        <f>COUNTIF('Consolidated List (Cleaned)'!M:M,'Consol Data Outputs'!U16)</f>
        <v>0</v>
      </c>
      <c r="W16" s="59">
        <f>SUMIF('Consolidated List (Cleaned)'!M:M,'Consol Data Outputs'!U16,'Consolidated List (Cleaned)'!$K:$K)</f>
        <v>0</v>
      </c>
      <c r="X16" s="59">
        <f>SUMIF('Consolidated List (Cleaned)'!M:M,'Consol Data Outputs'!U16,'Consolidated List (Cleaned)'!$L:$L)</f>
        <v>0</v>
      </c>
      <c r="AA16">
        <f>SUM(AA4:AA15)</f>
        <v>392</v>
      </c>
      <c r="AB16" s="60">
        <f>SUM(AB4:AB15)</f>
        <v>1713153253</v>
      </c>
      <c r="AC16" s="60">
        <f t="shared" ref="AC16" si="0">SUM(AC4:AC15)</f>
        <v>1889805753</v>
      </c>
    </row>
    <row r="17" spans="1:26">
      <c r="A17" s="39" t="s">
        <v>852</v>
      </c>
      <c r="B17">
        <f>COUNTIF('Consolidated List (Cleaned)'!A:A,'Consol Data Outputs'!A17)</f>
        <v>1</v>
      </c>
      <c r="C17" s="59">
        <f>SUMIF('Consolidated List (Cleaned)'!A:A,'Consol Data Outputs'!A17,'Consolidated List (Cleaned)'!K:K)</f>
        <v>7000000</v>
      </c>
      <c r="D17" s="59">
        <f>SUMIF('Consolidated List (Cleaned)'!A:A,'Consol Data Outputs'!A17,'Consolidated List (Cleaned)'!L:L)</f>
        <v>8000000</v>
      </c>
      <c r="K17" s="45" t="s">
        <v>260</v>
      </c>
      <c r="L17">
        <f>COUNTIF('Consolidated List (Cleaned)'!D:D,'Consol Data Outputs'!K17)</f>
        <v>2</v>
      </c>
      <c r="M17" s="59">
        <f>SUMIF('Consolidated List (Cleaned)'!D:D,'Consol Data Outputs'!K17,'Consolidated List (Cleaned)'!K:K)</f>
        <v>45000000</v>
      </c>
      <c r="N17" s="59">
        <f>SUMIF('Consolidated List (Cleaned)'!D:D,'Consol Data Outputs'!K17,'Consolidated List (Cleaned)'!L:L)</f>
        <v>62500000</v>
      </c>
      <c r="V17">
        <f>SUM(V4:V16)</f>
        <v>410</v>
      </c>
      <c r="W17" s="60">
        <f>SUM(W4:W16)</f>
        <v>1700812292</v>
      </c>
      <c r="X17" s="60">
        <f>SUM(X4:X16)</f>
        <v>1848464792</v>
      </c>
      <c r="Z17" s="25"/>
    </row>
    <row r="18" spans="1:26">
      <c r="B18">
        <f>SUM(B4:B17)</f>
        <v>414</v>
      </c>
      <c r="C18" s="60">
        <f>SUM(C4:C17)</f>
        <v>1860122292</v>
      </c>
      <c r="D18" s="60">
        <f>SUM(D4:D17)</f>
        <v>2031474792</v>
      </c>
      <c r="K18" s="41" t="s">
        <v>856</v>
      </c>
      <c r="L18">
        <f>COUNTIF('Consolidated List (Cleaned)'!D:D,'Consol Data Outputs'!K18)</f>
        <v>1</v>
      </c>
      <c r="M18" s="59">
        <f>SUMIF('Consolidated List (Cleaned)'!D:D,'Consol Data Outputs'!K18,'Consolidated List (Cleaned)'!K:K)</f>
        <v>20000000</v>
      </c>
      <c r="N18" s="59">
        <f>SUMIF('Consolidated List (Cleaned)'!D:D,'Consol Data Outputs'!K18,'Consolidated List (Cleaned)'!L:L)</f>
        <v>35000000</v>
      </c>
    </row>
    <row r="20" spans="1:26" s="21" customFormat="1">
      <c r="A20" s="21" t="s">
        <v>262</v>
      </c>
    </row>
    <row r="21" spans="1:26" s="7" customFormat="1">
      <c r="A21" s="7" t="s">
        <v>17</v>
      </c>
      <c r="B21" s="7" t="s">
        <v>36</v>
      </c>
      <c r="C21" s="7" t="s">
        <v>38</v>
      </c>
      <c r="D21" s="7" t="s">
        <v>1059</v>
      </c>
      <c r="E21" s="7" t="s">
        <v>52</v>
      </c>
      <c r="F21" s="7" t="s">
        <v>53</v>
      </c>
      <c r="G21" s="7" t="s">
        <v>54</v>
      </c>
      <c r="H21" s="7" t="s">
        <v>55</v>
      </c>
      <c r="I21" s="7" t="s">
        <v>56</v>
      </c>
      <c r="J21" s="7" t="s">
        <v>1060</v>
      </c>
      <c r="K21" s="7" t="s">
        <v>1061</v>
      </c>
      <c r="P21" s="63" t="s">
        <v>17</v>
      </c>
      <c r="Q21" s="61" t="s">
        <v>1055</v>
      </c>
      <c r="R21" s="61" t="s">
        <v>1056</v>
      </c>
      <c r="S21" s="61" t="s">
        <v>1057</v>
      </c>
      <c r="T21" s="7" t="s">
        <v>52</v>
      </c>
      <c r="U21" s="7" t="s">
        <v>53</v>
      </c>
      <c r="V21" s="7" t="s">
        <v>54</v>
      </c>
      <c r="W21" s="7" t="s">
        <v>55</v>
      </c>
      <c r="X21" s="7" t="s">
        <v>56</v>
      </c>
      <c r="Y21" s="7" t="s">
        <v>1061</v>
      </c>
    </row>
    <row r="22" spans="1:26">
      <c r="A22" t="s">
        <v>99</v>
      </c>
      <c r="B22" t="s">
        <v>264</v>
      </c>
      <c r="C22" t="s">
        <v>265</v>
      </c>
      <c r="D22" s="59">
        <f>VLOOKUP(C22,'Consolidated List (Cleaned)'!I:L,4,FALSE)</f>
        <v>275000</v>
      </c>
      <c r="E22">
        <f>IF($D22&lt;(INDEX('Data Inputs'!$B$25:$F$28,MATCH($A22,'Data Inputs'!$A$25:$A$28,0),MATCH('Consol Data Outputs'!E$21,'Data Inputs'!$B$24:$F$24,0))),1,0)</f>
        <v>0</v>
      </c>
      <c r="F22">
        <f>IF(AND(D22&lt;(INDEX('Data Inputs'!$B$25:$F$28,MATCH($A22,'Data Inputs'!$A$25:$A$28,0),MATCH('Consol Data Outputs'!G$21,'Data Inputs'!$B$24:$F$24,0))),D22&gt;=(INDEX('Data Inputs'!$B$25:$F$28,MATCH($A22,'Data Inputs'!$A$25:$A$28,0),MATCH('Consol Data Outputs'!F$21,'Data Inputs'!$B$24:$F$24,0)))),1,0)</f>
        <v>0</v>
      </c>
      <c r="G22">
        <f>IF(AND(D22&lt;(INDEX('Data Inputs'!$B$25:$F$28,MATCH($A22,'Data Inputs'!$A$25:$A$28,0),MATCH('Consol Data Outputs'!H$21,'Data Inputs'!$B$24:$F$24,0))),D22&gt;=(INDEX('Data Inputs'!$B$25:$F$28,MATCH($A22,'Data Inputs'!$A$25:$A$28,0),MATCH('Consol Data Outputs'!G$21,'Data Inputs'!$B$24:$F$24,0)))),1,0)</f>
        <v>0</v>
      </c>
      <c r="H22">
        <f>IF(AND(D22&lt;(INDEX('Data Inputs'!$B$25:$F$28,MATCH($A22,'Data Inputs'!$A$25:$A$28,0),MATCH('Consol Data Outputs'!I$21,'Data Inputs'!$B$24:$F$24,0))),D22&gt;=(INDEX('Data Inputs'!$B$25:$F$28,MATCH($A22,'Data Inputs'!$A$25:$A$28,0),MATCH('Consol Data Outputs'!H$21,'Data Inputs'!$B$24:$F$24,0)))),1,0)</f>
        <v>1</v>
      </c>
      <c r="I22">
        <f>IF($D22&gt;(INDEX('Data Inputs'!$B$25:$F$28,MATCH($A22,'Data Inputs'!$A$25:$A$28,0),MATCH('Consol Data Outputs'!I$21,'Data Inputs'!$B$24:$F$24,0))),1,0)</f>
        <v>0</v>
      </c>
      <c r="J22" t="str" cm="1">
        <f t="array" ref="J22">_xlfn.IFS(E22=1,E$21,F22=1,F$21,G22=1,G$21,H22=1,H$21,I22=1,I$21)</f>
        <v>$$$$</v>
      </c>
      <c r="K22" t="str">
        <f>IF(SUM(E22:I22)=1,"OK","ERROR")</f>
        <v>OK</v>
      </c>
      <c r="P22" s="25" t="s">
        <v>83</v>
      </c>
      <c r="Q22">
        <f>COUNTIFS('Consolidated List (Cleaned)'!A:A,'Consol Data Outputs'!A$20,'Consolidated List (Cleaned)'!G:G,'Consol Data Outputs'!P22)</f>
        <v>6</v>
      </c>
      <c r="R22" s="59">
        <f>SUMIFS('Consolidated List (Cleaned)'!K:K,'Consolidated List (Cleaned)'!$G:$G,'Consol Data Outputs'!$P22,'Consolidated List (Cleaned)'!$A:$A,'Consol Data Outputs'!$A$20)</f>
        <v>173287960</v>
      </c>
      <c r="S22" s="59">
        <f>SUMIFS('Consolidated List (Cleaned)'!L:L,'Consolidated List (Cleaned)'!$G:$G,'Consol Data Outputs'!$P22,'Consolidated List (Cleaned)'!$A:$A,'Consol Data Outputs'!$A$20)</f>
        <v>200237960</v>
      </c>
      <c r="T22">
        <f>SUMIF($A$22:$A$39,$P22,E$22:E$39)</f>
        <v>0</v>
      </c>
      <c r="U22">
        <f t="shared" ref="U22:U24" si="1">SUMIF($A$22:$A$39,$P22,F$22:F$39)</f>
        <v>0</v>
      </c>
      <c r="V22">
        <f t="shared" ref="V22:V25" si="2">SUMIF($A$22:$A$39,$P22,G$22:G$39)</f>
        <v>0</v>
      </c>
      <c r="W22">
        <f t="shared" ref="W22:W25" si="3">SUMIF($A$22:$A$39,$P22,H$22:H$39)</f>
        <v>2</v>
      </c>
      <c r="X22">
        <f t="shared" ref="X22:X25" si="4">SUMIF($A$22:$A$39,$P22,I$22:I$39)</f>
        <v>2</v>
      </c>
      <c r="Y22" t="str">
        <f>IF(COUNTIF(A$22:A$39,P22)=Q22,"OK","ERROR")</f>
        <v>ERROR</v>
      </c>
    </row>
    <row r="23" spans="1:26">
      <c r="A23" t="s">
        <v>99</v>
      </c>
      <c r="B23" t="s">
        <v>264</v>
      </c>
      <c r="C23" t="s">
        <v>268</v>
      </c>
      <c r="D23" s="59">
        <f>VLOOKUP(C23,'Consolidated List (Cleaned)'!I:L,4,FALSE)</f>
        <v>190000</v>
      </c>
      <c r="E23">
        <f>IF($D23&lt;(INDEX('Data Inputs'!$B$25:$F$28,MATCH($A23,'Data Inputs'!$A$25:$A$28,0),MATCH('Consol Data Outputs'!E$21,'Data Inputs'!$B$24:$F$24,0))),1,0)</f>
        <v>0</v>
      </c>
      <c r="F23">
        <f>IF(AND(D23&lt;(INDEX('Data Inputs'!$B$25:$F$28,MATCH($A23,'Data Inputs'!$A$25:$A$28,0),MATCH('Consol Data Outputs'!G$21,'Data Inputs'!$B$24:$F$24,0))),D23&gt;=(INDEX('Data Inputs'!$B$25:$F$28,MATCH($A23,'Data Inputs'!$A$25:$A$28,0),MATCH('Consol Data Outputs'!F$21,'Data Inputs'!$B$24:$F$24,0)))),1,0)</f>
        <v>0</v>
      </c>
      <c r="G23">
        <f>IF(AND(D23&lt;(INDEX('Data Inputs'!$B$25:$F$28,MATCH($A23,'Data Inputs'!$A$25:$A$28,0),MATCH('Consol Data Outputs'!H$21,'Data Inputs'!$B$24:$F$24,0))),D23&gt;=(INDEX('Data Inputs'!$B$25:$F$28,MATCH($A23,'Data Inputs'!$A$25:$A$28,0),MATCH('Consol Data Outputs'!G$21,'Data Inputs'!$B$24:$F$24,0)))),1,0)</f>
        <v>1</v>
      </c>
      <c r="H23">
        <f>IF(AND(D23&lt;(INDEX('Data Inputs'!$B$25:$F$28,MATCH($A23,'Data Inputs'!$A$25:$A$28,0),MATCH('Consol Data Outputs'!I$21,'Data Inputs'!$B$24:$F$24,0))),D23&gt;=(INDEX('Data Inputs'!$B$25:$F$28,MATCH($A23,'Data Inputs'!$A$25:$A$28,0),MATCH('Consol Data Outputs'!H$21,'Data Inputs'!$B$24:$F$24,0)))),1,0)</f>
        <v>0</v>
      </c>
      <c r="I23">
        <f>IF($D23&gt;(INDEX('Data Inputs'!$B$25:$F$28,MATCH($A23,'Data Inputs'!$A$25:$A$28,0),MATCH('Consol Data Outputs'!I$21,'Data Inputs'!$B$24:$F$24,0))),1,0)</f>
        <v>0</v>
      </c>
      <c r="J23" t="str" cm="1">
        <f t="array" ref="J23">_xlfn.IFS(E23=1,E$21,F23=1,F$21,G23=1,G$21,H23=1,H$21,I23=1,I$21)</f>
        <v>$$$</v>
      </c>
      <c r="K23" t="str">
        <f t="shared" ref="K23:K37" si="5">IF(SUM(E23:I23)=1,"OK","ERROR")</f>
        <v>OK</v>
      </c>
      <c r="P23" s="25" t="s">
        <v>59</v>
      </c>
      <c r="Q23">
        <f>COUNTIFS('Consolidated List (Cleaned)'!A:A,'Consol Data Outputs'!A$20,'Consolidated List (Cleaned)'!G:G,'Consol Data Outputs'!P23)</f>
        <v>0</v>
      </c>
      <c r="R23" s="59">
        <f>SUMIFS('Consolidated List (Cleaned)'!K:K,'Consolidated List (Cleaned)'!$G:$G,'Consol Data Outputs'!$P23,'Consolidated List (Cleaned)'!$A:$A,'Consol Data Outputs'!$A$20)</f>
        <v>0</v>
      </c>
      <c r="S23" s="59">
        <f>SUMIFS('Consolidated List (Cleaned)'!L:L,'Consolidated List (Cleaned)'!$G:$G,'Consol Data Outputs'!$P23,'Consolidated List (Cleaned)'!$A:$A,'Consol Data Outputs'!$A$20)</f>
        <v>0</v>
      </c>
      <c r="T23">
        <f t="shared" ref="T23:T25" si="6">SUMIF($A$22:$A$39,$P23,E$22:E$39)</f>
        <v>0</v>
      </c>
      <c r="U23">
        <f t="shared" si="1"/>
        <v>0</v>
      </c>
      <c r="V23">
        <f t="shared" si="2"/>
        <v>0</v>
      </c>
      <c r="W23">
        <f t="shared" si="3"/>
        <v>0</v>
      </c>
      <c r="X23">
        <f t="shared" si="4"/>
        <v>0</v>
      </c>
      <c r="Y23" t="str">
        <f t="shared" ref="Y23:Y25" si="7">IF(COUNTIF(A$22:A$39,P23)=Q23,"OK","ERROR")</f>
        <v>OK</v>
      </c>
    </row>
    <row r="24" spans="1:26">
      <c r="A24" t="s">
        <v>99</v>
      </c>
      <c r="B24" t="s">
        <v>264</v>
      </c>
      <c r="C24" t="s">
        <v>269</v>
      </c>
      <c r="D24" s="59">
        <f>VLOOKUP(C24,'Consolidated List (Cleaned)'!I:L,4,FALSE)</f>
        <v>250000</v>
      </c>
      <c r="E24">
        <f>IF($D24&lt;(INDEX('Data Inputs'!$B$25:$F$28,MATCH($A24,'Data Inputs'!$A$25:$A$28,0),MATCH('Consol Data Outputs'!E$21,'Data Inputs'!$B$24:$F$24,0))),1,0)</f>
        <v>0</v>
      </c>
      <c r="F24">
        <f>IF(AND(D24&lt;(INDEX('Data Inputs'!$B$25:$F$28,MATCH($A24,'Data Inputs'!$A$25:$A$28,0),MATCH('Consol Data Outputs'!G$21,'Data Inputs'!$B$24:$F$24,0))),D24&gt;=(INDEX('Data Inputs'!$B$25:$F$28,MATCH($A24,'Data Inputs'!$A$25:$A$28,0),MATCH('Consol Data Outputs'!F$21,'Data Inputs'!$B$24:$F$24,0)))),1,0)</f>
        <v>0</v>
      </c>
      <c r="G24">
        <f>IF(AND(D24&lt;(INDEX('Data Inputs'!$B$25:$F$28,MATCH($A24,'Data Inputs'!$A$25:$A$28,0),MATCH('Consol Data Outputs'!H$21,'Data Inputs'!$B$24:$F$24,0))),D24&gt;=(INDEX('Data Inputs'!$B$25:$F$28,MATCH($A24,'Data Inputs'!$A$25:$A$28,0),MATCH('Consol Data Outputs'!G$21,'Data Inputs'!$B$24:$F$24,0)))),1,0)</f>
        <v>1</v>
      </c>
      <c r="H24">
        <f>IF(AND(D24&lt;(INDEX('Data Inputs'!$B$25:$F$28,MATCH($A24,'Data Inputs'!$A$25:$A$28,0),MATCH('Consol Data Outputs'!I$21,'Data Inputs'!$B$24:$F$24,0))),D24&gt;=(INDEX('Data Inputs'!$B$25:$F$28,MATCH($A24,'Data Inputs'!$A$25:$A$28,0),MATCH('Consol Data Outputs'!H$21,'Data Inputs'!$B$24:$F$24,0)))),1,0)</f>
        <v>0</v>
      </c>
      <c r="I24">
        <f>IF($D24&gt;(INDEX('Data Inputs'!$B$25:$F$28,MATCH($A24,'Data Inputs'!$A$25:$A$28,0),MATCH('Consol Data Outputs'!I$21,'Data Inputs'!$B$24:$F$24,0))),1,0)</f>
        <v>0</v>
      </c>
      <c r="J24" t="str" cm="1">
        <f t="array" ref="J24">_xlfn.IFS(E24=1,E$21,F24=1,F$21,G24=1,G$21,H24=1,H$21,I24=1,I$21)</f>
        <v>$$$</v>
      </c>
      <c r="K24" t="str">
        <f t="shared" si="5"/>
        <v>OK</v>
      </c>
      <c r="P24" s="25" t="s">
        <v>99</v>
      </c>
      <c r="Q24">
        <f>COUNTIFS('Consolidated List (Cleaned)'!A:A,'Consol Data Outputs'!A$20,'Consolidated List (Cleaned)'!G:G,'Consol Data Outputs'!P24)</f>
        <v>13</v>
      </c>
      <c r="R24" s="59">
        <f>SUMIFS('Consolidated List (Cleaned)'!K:K,'Consolidated List (Cleaned)'!$G:$G,'Consol Data Outputs'!$P24,'Consolidated List (Cleaned)'!$A:$A,'Consol Data Outputs'!$A$20)</f>
        <v>4307000</v>
      </c>
      <c r="S24" s="59">
        <f>SUMIFS('Consolidated List (Cleaned)'!L:L,'Consolidated List (Cleaned)'!$G:$G,'Consol Data Outputs'!$P24,'Consolidated List (Cleaned)'!$A:$A,'Consol Data Outputs'!$A$20)</f>
        <v>4307000</v>
      </c>
      <c r="T24">
        <f t="shared" si="6"/>
        <v>5</v>
      </c>
      <c r="U24">
        <f t="shared" si="1"/>
        <v>1</v>
      </c>
      <c r="V24">
        <f t="shared" si="2"/>
        <v>2</v>
      </c>
      <c r="W24">
        <f t="shared" si="3"/>
        <v>3</v>
      </c>
      <c r="X24">
        <f t="shared" si="4"/>
        <v>2</v>
      </c>
      <c r="Y24" t="str">
        <f t="shared" si="7"/>
        <v>OK</v>
      </c>
    </row>
    <row r="25" spans="1:26">
      <c r="A25" t="s">
        <v>83</v>
      </c>
      <c r="B25" t="s">
        <v>264</v>
      </c>
      <c r="C25" t="s">
        <v>271</v>
      </c>
      <c r="D25" s="59">
        <f>VLOOKUP(C25,'Consolidated List (Cleaned)'!I:L,4,FALSE)</f>
        <v>55687960</v>
      </c>
      <c r="E25">
        <f>IF($D25&lt;(INDEX('Data Inputs'!$B$25:$F$28,MATCH($A25,'Data Inputs'!$A$25:$A$28,0),MATCH('Consol Data Outputs'!E$21,'Data Inputs'!$B$24:$F$24,0))),1,0)</f>
        <v>0</v>
      </c>
      <c r="F25">
        <f>IF(AND(D25&lt;(INDEX('Data Inputs'!$B$25:$F$28,MATCH($A25,'Data Inputs'!$A$25:$A$28,0),MATCH('Consol Data Outputs'!G$21,'Data Inputs'!$B$24:$F$24,0))),D25&gt;=(INDEX('Data Inputs'!$B$25:$F$28,MATCH($A25,'Data Inputs'!$A$25:$A$28,0),MATCH('Consol Data Outputs'!F$21,'Data Inputs'!$B$24:$F$24,0)))),1,0)</f>
        <v>0</v>
      </c>
      <c r="G25">
        <f>IF(AND(D25&lt;(INDEX('Data Inputs'!$B$25:$F$28,MATCH($A25,'Data Inputs'!$A$25:$A$28,0),MATCH('Consol Data Outputs'!H$21,'Data Inputs'!$B$24:$F$24,0))),D25&gt;=(INDEX('Data Inputs'!$B$25:$F$28,MATCH($A25,'Data Inputs'!$A$25:$A$28,0),MATCH('Consol Data Outputs'!G$21,'Data Inputs'!$B$24:$F$24,0)))),1,0)</f>
        <v>0</v>
      </c>
      <c r="H25">
        <f>IF(AND(D25&lt;(INDEX('Data Inputs'!$B$25:$F$28,MATCH($A25,'Data Inputs'!$A$25:$A$28,0),MATCH('Consol Data Outputs'!I$21,'Data Inputs'!$B$24:$F$24,0))),D25&gt;=(INDEX('Data Inputs'!$B$25:$F$28,MATCH($A25,'Data Inputs'!$A$25:$A$28,0),MATCH('Consol Data Outputs'!H$21,'Data Inputs'!$B$24:$F$24,0)))),1,0)</f>
        <v>0</v>
      </c>
      <c r="I25">
        <f>IF($D25&gt;(INDEX('Data Inputs'!$B$25:$F$28,MATCH($A25,'Data Inputs'!$A$25:$A$28,0),MATCH('Consol Data Outputs'!I$21,'Data Inputs'!$B$24:$F$24,0))),1,0)</f>
        <v>1</v>
      </c>
      <c r="J25" t="str" cm="1">
        <f t="array" ref="J25">_xlfn.IFS(E25=1,E$21,F25=1,F$21,G25=1,G$21,H25=1,H$21,I25=1,I$21)</f>
        <v>$$$$$</v>
      </c>
      <c r="K25" t="str">
        <f t="shared" si="5"/>
        <v>OK</v>
      </c>
      <c r="P25" s="25" t="s">
        <v>60</v>
      </c>
      <c r="Q25">
        <f>COUNTIFS('Consolidated List (Cleaned)'!A:A,'Consol Data Outputs'!A$20,'Consolidated List (Cleaned)'!G:G,'Consol Data Outputs'!P25)</f>
        <v>1</v>
      </c>
      <c r="R25" s="59">
        <f>SUMIFS('Consolidated List (Cleaned)'!K:K,'Consolidated List (Cleaned)'!$G:$G,'Consol Data Outputs'!$P25,'Consolidated List (Cleaned)'!$A:$A,'Consol Data Outputs'!$A$20)</f>
        <v>1462500</v>
      </c>
      <c r="S25" s="59">
        <f>SUMIFS('Consolidated List (Cleaned)'!L:L,'Consolidated List (Cleaned)'!$G:$G,'Consol Data Outputs'!$P25,'Consolidated List (Cleaned)'!$A:$A,'Consol Data Outputs'!$A$20)</f>
        <v>2275000</v>
      </c>
      <c r="T25">
        <f t="shared" si="6"/>
        <v>0</v>
      </c>
      <c r="U25">
        <f>SUMIF($A$22:$A$39,$P25,F$22:F$39)</f>
        <v>0</v>
      </c>
      <c r="V25">
        <f t="shared" si="2"/>
        <v>1</v>
      </c>
      <c r="W25">
        <f t="shared" si="3"/>
        <v>0</v>
      </c>
      <c r="X25">
        <f t="shared" si="4"/>
        <v>0</v>
      </c>
      <c r="Y25" t="str">
        <f t="shared" si="7"/>
        <v>OK</v>
      </c>
    </row>
    <row r="26" spans="1:26">
      <c r="A26" t="s">
        <v>99</v>
      </c>
      <c r="B26" t="s">
        <v>264</v>
      </c>
      <c r="C26" t="s">
        <v>273</v>
      </c>
      <c r="D26" s="59">
        <f>VLOOKUP(C26,'Consolidated List (Cleaned)'!I:L,4,FALSE)</f>
        <v>60000</v>
      </c>
      <c r="E26">
        <f>IF($D26&lt;(INDEX('Data Inputs'!$B$25:$F$28,MATCH($A26,'Data Inputs'!$A$25:$A$28,0),MATCH('Consol Data Outputs'!E$21,'Data Inputs'!$B$24:$F$24,0))),1,0)</f>
        <v>1</v>
      </c>
      <c r="F26">
        <f>IF(AND(D26&lt;(INDEX('Data Inputs'!$B$25:$F$28,MATCH($A26,'Data Inputs'!$A$25:$A$28,0),MATCH('Consol Data Outputs'!G$21,'Data Inputs'!$B$24:$F$24,0))),D26&gt;=(INDEX('Data Inputs'!$B$25:$F$28,MATCH($A26,'Data Inputs'!$A$25:$A$28,0),MATCH('Consol Data Outputs'!F$21,'Data Inputs'!$B$24:$F$24,0)))),1,0)</f>
        <v>0</v>
      </c>
      <c r="G26">
        <f>IF(AND(D26&lt;(INDEX('Data Inputs'!$B$25:$F$28,MATCH($A26,'Data Inputs'!$A$25:$A$28,0),MATCH('Consol Data Outputs'!H$21,'Data Inputs'!$B$24:$F$24,0))),D26&gt;=(INDEX('Data Inputs'!$B$25:$F$28,MATCH($A26,'Data Inputs'!$A$25:$A$28,0),MATCH('Consol Data Outputs'!G$21,'Data Inputs'!$B$24:$F$24,0)))),1,0)</f>
        <v>0</v>
      </c>
      <c r="H26">
        <f>IF(AND(D26&lt;(INDEX('Data Inputs'!$B$25:$F$28,MATCH($A26,'Data Inputs'!$A$25:$A$28,0),MATCH('Consol Data Outputs'!I$21,'Data Inputs'!$B$24:$F$24,0))),D26&gt;=(INDEX('Data Inputs'!$B$25:$F$28,MATCH($A26,'Data Inputs'!$A$25:$A$28,0),MATCH('Consol Data Outputs'!H$21,'Data Inputs'!$B$24:$F$24,0)))),1,0)</f>
        <v>0</v>
      </c>
      <c r="I26">
        <f>IF($D26&gt;(INDEX('Data Inputs'!$B$25:$F$28,MATCH($A26,'Data Inputs'!$A$25:$A$28,0),MATCH('Consol Data Outputs'!I$21,'Data Inputs'!$B$24:$F$24,0))),1,0)</f>
        <v>0</v>
      </c>
      <c r="J26" t="str" cm="1">
        <f t="array" ref="J26">_xlfn.IFS(E26=1,E$21,F26=1,F$21,G26=1,G$21,H26=1,H$21,I26=1,I$21)</f>
        <v>$</v>
      </c>
      <c r="K26" t="str">
        <f t="shared" si="5"/>
        <v>OK</v>
      </c>
      <c r="Q26">
        <f>SUM(Q22:Q25)</f>
        <v>20</v>
      </c>
      <c r="R26" s="60">
        <f>SUM(R22:R25)</f>
        <v>179057460</v>
      </c>
      <c r="S26" s="60">
        <f>SUM(S22:S25)</f>
        <v>206819960</v>
      </c>
    </row>
    <row r="27" spans="1:26">
      <c r="A27" t="s">
        <v>99</v>
      </c>
      <c r="B27" t="s">
        <v>264</v>
      </c>
      <c r="C27" t="s">
        <v>275</v>
      </c>
      <c r="D27" s="59">
        <f>VLOOKUP(C27,'Consolidated List (Cleaned)'!I:L,4,FALSE)</f>
        <v>50000</v>
      </c>
      <c r="E27">
        <f>IF($D27&lt;(INDEX('Data Inputs'!$B$25:$F$28,MATCH($A27,'Data Inputs'!$A$25:$A$28,0),MATCH('Consol Data Outputs'!E$21,'Data Inputs'!$B$24:$F$24,0))),1,0)</f>
        <v>1</v>
      </c>
      <c r="F27">
        <f>IF(AND(D27&lt;(INDEX('Data Inputs'!$B$25:$F$28,MATCH($A27,'Data Inputs'!$A$25:$A$28,0),MATCH('Consol Data Outputs'!G$21,'Data Inputs'!$B$24:$F$24,0))),D27&gt;=(INDEX('Data Inputs'!$B$25:$F$28,MATCH($A27,'Data Inputs'!$A$25:$A$28,0),MATCH('Consol Data Outputs'!F$21,'Data Inputs'!$B$24:$F$24,0)))),1,0)</f>
        <v>0</v>
      </c>
      <c r="G27">
        <f>IF(AND(D27&lt;(INDEX('Data Inputs'!$B$25:$F$28,MATCH($A27,'Data Inputs'!$A$25:$A$28,0),MATCH('Consol Data Outputs'!H$21,'Data Inputs'!$B$24:$F$24,0))),D27&gt;=(INDEX('Data Inputs'!$B$25:$F$28,MATCH($A27,'Data Inputs'!$A$25:$A$28,0),MATCH('Consol Data Outputs'!G$21,'Data Inputs'!$B$24:$F$24,0)))),1,0)</f>
        <v>0</v>
      </c>
      <c r="H27">
        <f>IF(AND(D27&lt;(INDEX('Data Inputs'!$B$25:$F$28,MATCH($A27,'Data Inputs'!$A$25:$A$28,0),MATCH('Consol Data Outputs'!I$21,'Data Inputs'!$B$24:$F$24,0))),D27&gt;=(INDEX('Data Inputs'!$B$25:$F$28,MATCH($A27,'Data Inputs'!$A$25:$A$28,0),MATCH('Consol Data Outputs'!H$21,'Data Inputs'!$B$24:$F$24,0)))),1,0)</f>
        <v>0</v>
      </c>
      <c r="I27">
        <f>IF($D27&gt;(INDEX('Data Inputs'!$B$25:$F$28,MATCH($A27,'Data Inputs'!$A$25:$A$28,0),MATCH('Consol Data Outputs'!I$21,'Data Inputs'!$B$24:$F$24,0))),1,0)</f>
        <v>0</v>
      </c>
      <c r="J27" t="str" cm="1">
        <f t="array" ref="J27">_xlfn.IFS(E27=1,E$21,F27=1,F$21,G27=1,G$21,H27=1,H$21,I27=1,I$21)</f>
        <v>$</v>
      </c>
      <c r="K27" t="str">
        <f t="shared" si="5"/>
        <v>OK</v>
      </c>
      <c r="S27" t="str">
        <f>IF(S26=D40,"OK","ERROR")</f>
        <v>ERROR</v>
      </c>
    </row>
    <row r="28" spans="1:26">
      <c r="A28" t="s">
        <v>99</v>
      </c>
      <c r="B28" t="s">
        <v>264</v>
      </c>
      <c r="C28" t="s">
        <v>277</v>
      </c>
      <c r="D28" s="59">
        <f>VLOOKUP(C28,'Consolidated List (Cleaned)'!I:L,4,FALSE)</f>
        <v>10000</v>
      </c>
      <c r="E28">
        <f>IF($D28&lt;(INDEX('Data Inputs'!$B$25:$F$28,MATCH($A28,'Data Inputs'!$A$25:$A$28,0),MATCH('Consol Data Outputs'!E$21,'Data Inputs'!$B$24:$F$24,0))),1,0)</f>
        <v>1</v>
      </c>
      <c r="F28">
        <f>IF(AND(D28&lt;(INDEX('Data Inputs'!$B$25:$F$28,MATCH($A28,'Data Inputs'!$A$25:$A$28,0),MATCH('Consol Data Outputs'!G$21,'Data Inputs'!$B$24:$F$24,0))),D28&gt;=(INDEX('Data Inputs'!$B$25:$F$28,MATCH($A28,'Data Inputs'!$A$25:$A$28,0),MATCH('Consol Data Outputs'!F$21,'Data Inputs'!$B$24:$F$24,0)))),1,0)</f>
        <v>0</v>
      </c>
      <c r="G28">
        <f>IF(AND(D28&lt;(INDEX('Data Inputs'!$B$25:$F$28,MATCH($A28,'Data Inputs'!$A$25:$A$28,0),MATCH('Consol Data Outputs'!H$21,'Data Inputs'!$B$24:$F$24,0))),D28&gt;=(INDEX('Data Inputs'!$B$25:$F$28,MATCH($A28,'Data Inputs'!$A$25:$A$28,0),MATCH('Consol Data Outputs'!G$21,'Data Inputs'!$B$24:$F$24,0)))),1,0)</f>
        <v>0</v>
      </c>
      <c r="H28">
        <f>IF(AND(D28&lt;(INDEX('Data Inputs'!$B$25:$F$28,MATCH($A28,'Data Inputs'!$A$25:$A$28,0),MATCH('Consol Data Outputs'!I$21,'Data Inputs'!$B$24:$F$24,0))),D28&gt;=(INDEX('Data Inputs'!$B$25:$F$28,MATCH($A28,'Data Inputs'!$A$25:$A$28,0),MATCH('Consol Data Outputs'!H$21,'Data Inputs'!$B$24:$F$24,0)))),1,0)</f>
        <v>0</v>
      </c>
      <c r="I28">
        <f>IF($D28&gt;(INDEX('Data Inputs'!$B$25:$F$28,MATCH($A28,'Data Inputs'!$A$25:$A$28,0),MATCH('Consol Data Outputs'!I$21,'Data Inputs'!$B$24:$F$24,0))),1,0)</f>
        <v>0</v>
      </c>
      <c r="J28" t="str" cm="1">
        <f t="array" ref="J28">_xlfn.IFS(E28=1,E$21,F28=1,F$21,G28=1,G$21,H28=1,H$21,I28=1,I$21)</f>
        <v>$</v>
      </c>
      <c r="K28" t="str">
        <f t="shared" si="5"/>
        <v>OK</v>
      </c>
    </row>
    <row r="29" spans="1:26">
      <c r="A29" t="s">
        <v>99</v>
      </c>
      <c r="B29" t="s">
        <v>264</v>
      </c>
      <c r="C29" t="s">
        <v>280</v>
      </c>
      <c r="D29" s="59">
        <f>VLOOKUP(C29,'Consolidated List (Cleaned)'!I:L,4,FALSE)</f>
        <v>322000</v>
      </c>
      <c r="E29">
        <f>IF($D29&lt;(INDEX('Data Inputs'!$B$25:$F$28,MATCH($A29,'Data Inputs'!$A$25:$A$28,0),MATCH('Consol Data Outputs'!E$21,'Data Inputs'!$B$24:$F$24,0))),1,0)</f>
        <v>0</v>
      </c>
      <c r="F29">
        <f>IF(AND(D29&lt;(INDEX('Data Inputs'!$B$25:$F$28,MATCH($A29,'Data Inputs'!$A$25:$A$28,0),MATCH('Consol Data Outputs'!G$21,'Data Inputs'!$B$24:$F$24,0))),D29&gt;=(INDEX('Data Inputs'!$B$25:$F$28,MATCH($A29,'Data Inputs'!$A$25:$A$28,0),MATCH('Consol Data Outputs'!F$21,'Data Inputs'!$B$24:$F$24,0)))),1,0)</f>
        <v>0</v>
      </c>
      <c r="G29">
        <f>IF(AND(D29&lt;(INDEX('Data Inputs'!$B$25:$F$28,MATCH($A29,'Data Inputs'!$A$25:$A$28,0),MATCH('Consol Data Outputs'!H$21,'Data Inputs'!$B$24:$F$24,0))),D29&gt;=(INDEX('Data Inputs'!$B$25:$F$28,MATCH($A29,'Data Inputs'!$A$25:$A$28,0),MATCH('Consol Data Outputs'!G$21,'Data Inputs'!$B$24:$F$24,0)))),1,0)</f>
        <v>0</v>
      </c>
      <c r="H29">
        <f>IF(AND(D29&lt;(INDEX('Data Inputs'!$B$25:$F$28,MATCH($A29,'Data Inputs'!$A$25:$A$28,0),MATCH('Consol Data Outputs'!I$21,'Data Inputs'!$B$24:$F$24,0))),D29&gt;=(INDEX('Data Inputs'!$B$25:$F$28,MATCH($A29,'Data Inputs'!$A$25:$A$28,0),MATCH('Consol Data Outputs'!H$21,'Data Inputs'!$B$24:$F$24,0)))),1,0)</f>
        <v>1</v>
      </c>
      <c r="I29">
        <f>IF($D29&gt;(INDEX('Data Inputs'!$B$25:$F$28,MATCH($A29,'Data Inputs'!$A$25:$A$28,0),MATCH('Consol Data Outputs'!I$21,'Data Inputs'!$B$24:$F$24,0))),1,0)</f>
        <v>0</v>
      </c>
      <c r="J29" t="str" cm="1">
        <f t="array" ref="J29">_xlfn.IFS(E29=1,E$21,F29=1,F$21,G29=1,G$21,H29=1,H$21,I29=1,I$21)</f>
        <v>$$$$</v>
      </c>
      <c r="K29" t="str">
        <f t="shared" si="5"/>
        <v>OK</v>
      </c>
    </row>
    <row r="30" spans="1:26">
      <c r="A30" t="s">
        <v>99</v>
      </c>
      <c r="B30" t="s">
        <v>264</v>
      </c>
      <c r="C30" t="s">
        <v>281</v>
      </c>
      <c r="D30" s="59">
        <f>VLOOKUP(C30,'Consolidated List (Cleaned)'!I:L,4,FALSE)</f>
        <v>110000</v>
      </c>
      <c r="E30">
        <f>IF($D30&lt;(INDEX('Data Inputs'!$B$25:$F$28,MATCH($A30,'Data Inputs'!$A$25:$A$28,0),MATCH('Consol Data Outputs'!E$21,'Data Inputs'!$B$24:$F$24,0))),1,0)</f>
        <v>0</v>
      </c>
      <c r="F30">
        <f>IF(AND(D30&lt;(INDEX('Data Inputs'!$B$25:$F$28,MATCH($A30,'Data Inputs'!$A$25:$A$28,0),MATCH('Consol Data Outputs'!G$21,'Data Inputs'!$B$24:$F$24,0))),D30&gt;=(INDEX('Data Inputs'!$B$25:$F$28,MATCH($A30,'Data Inputs'!$A$25:$A$28,0),MATCH('Consol Data Outputs'!F$21,'Data Inputs'!$B$24:$F$24,0)))),1,0)</f>
        <v>1</v>
      </c>
      <c r="G30">
        <f>IF(AND(D30&lt;(INDEX('Data Inputs'!$B$25:$F$28,MATCH($A30,'Data Inputs'!$A$25:$A$28,0),MATCH('Consol Data Outputs'!H$21,'Data Inputs'!$B$24:$F$24,0))),D30&gt;=(INDEX('Data Inputs'!$B$25:$F$28,MATCH($A30,'Data Inputs'!$A$25:$A$28,0),MATCH('Consol Data Outputs'!G$21,'Data Inputs'!$B$24:$F$24,0)))),1,0)</f>
        <v>0</v>
      </c>
      <c r="H30">
        <f>IF(AND(D30&lt;(INDEX('Data Inputs'!$B$25:$F$28,MATCH($A30,'Data Inputs'!$A$25:$A$28,0),MATCH('Consol Data Outputs'!I$21,'Data Inputs'!$B$24:$F$24,0))),D30&gt;=(INDEX('Data Inputs'!$B$25:$F$28,MATCH($A30,'Data Inputs'!$A$25:$A$28,0),MATCH('Consol Data Outputs'!H$21,'Data Inputs'!$B$24:$F$24,0)))),1,0)</f>
        <v>0</v>
      </c>
      <c r="I30">
        <f>IF($D30&gt;(INDEX('Data Inputs'!$B$25:$F$28,MATCH($A30,'Data Inputs'!$A$25:$A$28,0),MATCH('Consol Data Outputs'!I$21,'Data Inputs'!$B$24:$F$24,0))),1,0)</f>
        <v>0</v>
      </c>
      <c r="J30" t="str" cm="1">
        <f t="array" ref="J30">_xlfn.IFS(E30=1,E$21,F30=1,F$21,G30=1,G$21,H30=1,H$21,I30=1,I$21)</f>
        <v>$$</v>
      </c>
      <c r="K30" t="str">
        <f t="shared" si="5"/>
        <v>OK</v>
      </c>
    </row>
    <row r="31" spans="1:26">
      <c r="A31" t="s">
        <v>99</v>
      </c>
      <c r="B31" t="s">
        <v>264</v>
      </c>
      <c r="C31" t="s">
        <v>283</v>
      </c>
      <c r="D31" s="59">
        <f>VLOOKUP(C31,'Consolidated List (Cleaned)'!I:L,4,FALSE)</f>
        <v>35000</v>
      </c>
      <c r="E31">
        <f>IF($D31&lt;(INDEX('Data Inputs'!$B$25:$F$28,MATCH($A31,'Data Inputs'!$A$25:$A$28,0),MATCH('Consol Data Outputs'!E$21,'Data Inputs'!$B$24:$F$24,0))),1,0)</f>
        <v>1</v>
      </c>
      <c r="F31">
        <f>IF(AND(D31&lt;(INDEX('Data Inputs'!$B$25:$F$28,MATCH($A31,'Data Inputs'!$A$25:$A$28,0),MATCH('Consol Data Outputs'!G$21,'Data Inputs'!$B$24:$F$24,0))),D31&gt;=(INDEX('Data Inputs'!$B$25:$F$28,MATCH($A31,'Data Inputs'!$A$25:$A$28,0),MATCH('Consol Data Outputs'!F$21,'Data Inputs'!$B$24:$F$24,0)))),1,0)</f>
        <v>0</v>
      </c>
      <c r="G31">
        <f>IF(AND(D31&lt;(INDEX('Data Inputs'!$B$25:$F$28,MATCH($A31,'Data Inputs'!$A$25:$A$28,0),MATCH('Consol Data Outputs'!H$21,'Data Inputs'!$B$24:$F$24,0))),D31&gt;=(INDEX('Data Inputs'!$B$25:$F$28,MATCH($A31,'Data Inputs'!$A$25:$A$28,0),MATCH('Consol Data Outputs'!G$21,'Data Inputs'!$B$24:$F$24,0)))),1,0)</f>
        <v>0</v>
      </c>
      <c r="H31">
        <f>IF(AND(D31&lt;(INDEX('Data Inputs'!$B$25:$F$28,MATCH($A31,'Data Inputs'!$A$25:$A$28,0),MATCH('Consol Data Outputs'!I$21,'Data Inputs'!$B$24:$F$24,0))),D31&gt;=(INDEX('Data Inputs'!$B$25:$F$28,MATCH($A31,'Data Inputs'!$A$25:$A$28,0),MATCH('Consol Data Outputs'!H$21,'Data Inputs'!$B$24:$F$24,0)))),1,0)</f>
        <v>0</v>
      </c>
      <c r="I31">
        <f>IF($D31&gt;(INDEX('Data Inputs'!$B$25:$F$28,MATCH($A31,'Data Inputs'!$A$25:$A$28,0),MATCH('Consol Data Outputs'!I$21,'Data Inputs'!$B$24:$F$24,0))),1,0)</f>
        <v>0</v>
      </c>
      <c r="J31" t="str" cm="1">
        <f t="array" ref="J31">_xlfn.IFS(E31=1,E$21,F31=1,F$21,G31=1,G$21,H31=1,H$21,I31=1,I$21)</f>
        <v>$</v>
      </c>
      <c r="K31" t="str">
        <f t="shared" si="5"/>
        <v>OK</v>
      </c>
    </row>
    <row r="32" spans="1:26">
      <c r="A32" t="s">
        <v>99</v>
      </c>
      <c r="B32" t="s">
        <v>264</v>
      </c>
      <c r="C32" t="s">
        <v>284</v>
      </c>
      <c r="D32" s="59">
        <f>VLOOKUP(C32,'Consolidated List (Cleaned)'!I:L,4,FALSE)</f>
        <v>35000</v>
      </c>
      <c r="E32">
        <f>IF($D32&lt;(INDEX('Data Inputs'!$B$25:$F$28,MATCH($A32,'Data Inputs'!$A$25:$A$28,0),MATCH('Consol Data Outputs'!E$21,'Data Inputs'!$B$24:$F$24,0))),1,0)</f>
        <v>1</v>
      </c>
      <c r="F32">
        <f>IF(AND(D32&lt;(INDEX('Data Inputs'!$B$25:$F$28,MATCH($A32,'Data Inputs'!$A$25:$A$28,0),MATCH('Consol Data Outputs'!G$21,'Data Inputs'!$B$24:$F$24,0))),D32&gt;=(INDEX('Data Inputs'!$B$25:$F$28,MATCH($A32,'Data Inputs'!$A$25:$A$28,0),MATCH('Consol Data Outputs'!F$21,'Data Inputs'!$B$24:$F$24,0)))),1,0)</f>
        <v>0</v>
      </c>
      <c r="G32">
        <f>IF(AND(D32&lt;(INDEX('Data Inputs'!$B$25:$F$28,MATCH($A32,'Data Inputs'!$A$25:$A$28,0),MATCH('Consol Data Outputs'!H$21,'Data Inputs'!$B$24:$F$24,0))),D32&gt;=(INDEX('Data Inputs'!$B$25:$F$28,MATCH($A32,'Data Inputs'!$A$25:$A$28,0),MATCH('Consol Data Outputs'!G$21,'Data Inputs'!$B$24:$F$24,0)))),1,0)</f>
        <v>0</v>
      </c>
      <c r="H32">
        <f>IF(AND(D32&lt;(INDEX('Data Inputs'!$B$25:$F$28,MATCH($A32,'Data Inputs'!$A$25:$A$28,0),MATCH('Consol Data Outputs'!I$21,'Data Inputs'!$B$24:$F$24,0))),D32&gt;=(INDEX('Data Inputs'!$B$25:$F$28,MATCH($A32,'Data Inputs'!$A$25:$A$28,0),MATCH('Consol Data Outputs'!H$21,'Data Inputs'!$B$24:$F$24,0)))),1,0)</f>
        <v>0</v>
      </c>
      <c r="I32">
        <f>IF($D32&gt;(INDEX('Data Inputs'!$B$25:$F$28,MATCH($A32,'Data Inputs'!$A$25:$A$28,0),MATCH('Consol Data Outputs'!I$21,'Data Inputs'!$B$24:$F$24,0))),1,0)</f>
        <v>0</v>
      </c>
      <c r="J32" t="str" cm="1">
        <f t="array" ref="J32">_xlfn.IFS(E32=1,E$21,F32=1,F$21,G32=1,G$21,H32=1,H$21,I32=1,I$21)</f>
        <v>$</v>
      </c>
      <c r="K32" t="str">
        <f t="shared" si="5"/>
        <v>OK</v>
      </c>
    </row>
    <row r="33" spans="1:19">
      <c r="A33" t="s">
        <v>99</v>
      </c>
      <c r="B33" t="s">
        <v>264</v>
      </c>
      <c r="C33" t="s">
        <v>285</v>
      </c>
      <c r="D33" s="59">
        <f>VLOOKUP(C33,'Consolidated List (Cleaned)'!I:L,4,FALSE)</f>
        <v>320000</v>
      </c>
      <c r="E33">
        <f>IF($D33&lt;(INDEX('Data Inputs'!$B$25:$F$28,MATCH($A33,'Data Inputs'!$A$25:$A$28,0),MATCH('Consol Data Outputs'!E$21,'Data Inputs'!$B$24:$F$24,0))),1,0)</f>
        <v>0</v>
      </c>
      <c r="F33">
        <f>IF(AND(D33&lt;(INDEX('Data Inputs'!$B$25:$F$28,MATCH($A33,'Data Inputs'!$A$25:$A$28,0),MATCH('Consol Data Outputs'!G$21,'Data Inputs'!$B$24:$F$24,0))),D33&gt;=(INDEX('Data Inputs'!$B$25:$F$28,MATCH($A33,'Data Inputs'!$A$25:$A$28,0),MATCH('Consol Data Outputs'!F$21,'Data Inputs'!$B$24:$F$24,0)))),1,0)</f>
        <v>0</v>
      </c>
      <c r="G33">
        <f>IF(AND(D33&lt;(INDEX('Data Inputs'!$B$25:$F$28,MATCH($A33,'Data Inputs'!$A$25:$A$28,0),MATCH('Consol Data Outputs'!H$21,'Data Inputs'!$B$24:$F$24,0))),D33&gt;=(INDEX('Data Inputs'!$B$25:$F$28,MATCH($A33,'Data Inputs'!$A$25:$A$28,0),MATCH('Consol Data Outputs'!G$21,'Data Inputs'!$B$24:$F$24,0)))),1,0)</f>
        <v>0</v>
      </c>
      <c r="H33">
        <f>IF(AND(D33&lt;(INDEX('Data Inputs'!$B$25:$F$28,MATCH($A33,'Data Inputs'!$A$25:$A$28,0),MATCH('Consol Data Outputs'!I$21,'Data Inputs'!$B$24:$F$24,0))),D33&gt;=(INDEX('Data Inputs'!$B$25:$F$28,MATCH($A33,'Data Inputs'!$A$25:$A$28,0),MATCH('Consol Data Outputs'!H$21,'Data Inputs'!$B$24:$F$24,0)))),1,0)</f>
        <v>1</v>
      </c>
      <c r="I33">
        <f>IF($D33&gt;(INDEX('Data Inputs'!$B$25:$F$28,MATCH($A33,'Data Inputs'!$A$25:$A$28,0),MATCH('Consol Data Outputs'!I$21,'Data Inputs'!$B$24:$F$24,0))),1,0)</f>
        <v>0</v>
      </c>
      <c r="J33" t="str" cm="1">
        <f t="array" ref="J33">_xlfn.IFS(E33=1,E$21,F33=1,F$21,G33=1,G$21,H33=1,H$21,I33=1,I$21)</f>
        <v>$$$$</v>
      </c>
      <c r="K33" t="str">
        <f t="shared" si="5"/>
        <v>OK</v>
      </c>
    </row>
    <row r="34" spans="1:19">
      <c r="A34" t="s">
        <v>99</v>
      </c>
      <c r="B34" t="s">
        <v>264</v>
      </c>
      <c r="C34" t="s">
        <v>286</v>
      </c>
      <c r="D34" s="59">
        <f>VLOOKUP(C34,'Consolidated List (Cleaned)'!I:L,4,FALSE)</f>
        <v>650000</v>
      </c>
      <c r="E34">
        <f>IF($D34&lt;(INDEX('Data Inputs'!$B$25:$F$28,MATCH($A34,'Data Inputs'!$A$25:$A$28,0),MATCH('Consol Data Outputs'!E$21,'Data Inputs'!$B$24:$F$24,0))),1,0)</f>
        <v>0</v>
      </c>
      <c r="F34">
        <f>IF(AND(D34&lt;(INDEX('Data Inputs'!$B$25:$F$28,MATCH($A34,'Data Inputs'!$A$25:$A$28,0),MATCH('Consol Data Outputs'!G$21,'Data Inputs'!$B$24:$F$24,0))),D34&gt;=(INDEX('Data Inputs'!$B$25:$F$28,MATCH($A34,'Data Inputs'!$A$25:$A$28,0),MATCH('Consol Data Outputs'!F$21,'Data Inputs'!$B$24:$F$24,0)))),1,0)</f>
        <v>0</v>
      </c>
      <c r="G34">
        <f>IF(AND(D34&lt;(INDEX('Data Inputs'!$B$25:$F$28,MATCH($A34,'Data Inputs'!$A$25:$A$28,0),MATCH('Consol Data Outputs'!H$21,'Data Inputs'!$B$24:$F$24,0))),D34&gt;=(INDEX('Data Inputs'!$B$25:$F$28,MATCH($A34,'Data Inputs'!$A$25:$A$28,0),MATCH('Consol Data Outputs'!G$21,'Data Inputs'!$B$24:$F$24,0)))),1,0)</f>
        <v>0</v>
      </c>
      <c r="H34">
        <f>IF(AND(D34&lt;(INDEX('Data Inputs'!$B$25:$F$28,MATCH($A34,'Data Inputs'!$A$25:$A$28,0),MATCH('Consol Data Outputs'!I$21,'Data Inputs'!$B$24:$F$24,0))),D34&gt;=(INDEX('Data Inputs'!$B$25:$F$28,MATCH($A34,'Data Inputs'!$A$25:$A$28,0),MATCH('Consol Data Outputs'!H$21,'Data Inputs'!$B$24:$F$24,0)))),1,0)</f>
        <v>0</v>
      </c>
      <c r="I34">
        <f>IF($D34&gt;(INDEX('Data Inputs'!$B$25:$F$28,MATCH($A34,'Data Inputs'!$A$25:$A$28,0),MATCH('Consol Data Outputs'!I$21,'Data Inputs'!$B$24:$F$24,0))),1,0)</f>
        <v>1</v>
      </c>
      <c r="J34" t="str" cm="1">
        <f t="array" ref="J34">_xlfn.IFS(E34=1,E$21,F34=1,F$21,G34=1,G$21,H34=1,H$21,I34=1,I$21)</f>
        <v>$$$$$</v>
      </c>
      <c r="K34" t="str">
        <f t="shared" si="5"/>
        <v>OK</v>
      </c>
    </row>
    <row r="35" spans="1:19">
      <c r="A35" t="s">
        <v>99</v>
      </c>
      <c r="B35" t="s">
        <v>264</v>
      </c>
      <c r="C35" t="s">
        <v>287</v>
      </c>
      <c r="D35" s="59">
        <f>VLOOKUP(C35,'Consolidated List (Cleaned)'!I:L,4,FALSE)</f>
        <v>2000000</v>
      </c>
      <c r="E35">
        <f>IF($D35&lt;(INDEX('Data Inputs'!$B$25:$F$28,MATCH($A35,'Data Inputs'!$A$25:$A$28,0),MATCH('Consol Data Outputs'!E$21,'Data Inputs'!$B$24:$F$24,0))),1,0)</f>
        <v>0</v>
      </c>
      <c r="F35">
        <f>IF(AND(D35&lt;(INDEX('Data Inputs'!$B$25:$F$28,MATCH($A35,'Data Inputs'!$A$25:$A$28,0),MATCH('Consol Data Outputs'!G$21,'Data Inputs'!$B$24:$F$24,0))),D35&gt;=(INDEX('Data Inputs'!$B$25:$F$28,MATCH($A35,'Data Inputs'!$A$25:$A$28,0),MATCH('Consol Data Outputs'!F$21,'Data Inputs'!$B$24:$F$24,0)))),1,0)</f>
        <v>0</v>
      </c>
      <c r="G35">
        <f>IF(AND(D35&lt;(INDEX('Data Inputs'!$B$25:$F$28,MATCH($A35,'Data Inputs'!$A$25:$A$28,0),MATCH('Consol Data Outputs'!H$21,'Data Inputs'!$B$24:$F$24,0))),D35&gt;=(INDEX('Data Inputs'!$B$25:$F$28,MATCH($A35,'Data Inputs'!$A$25:$A$28,0),MATCH('Consol Data Outputs'!G$21,'Data Inputs'!$B$24:$F$24,0)))),1,0)</f>
        <v>0</v>
      </c>
      <c r="H35">
        <f>IF(AND(D35&lt;(INDEX('Data Inputs'!$B$25:$F$28,MATCH($A35,'Data Inputs'!$A$25:$A$28,0),MATCH('Consol Data Outputs'!I$21,'Data Inputs'!$B$24:$F$24,0))),D35&gt;=(INDEX('Data Inputs'!$B$25:$F$28,MATCH($A35,'Data Inputs'!$A$25:$A$28,0),MATCH('Consol Data Outputs'!H$21,'Data Inputs'!$B$24:$F$24,0)))),1,0)</f>
        <v>0</v>
      </c>
      <c r="I35">
        <f>IF($D35&gt;(INDEX('Data Inputs'!$B$25:$F$28,MATCH($A35,'Data Inputs'!$A$25:$A$28,0),MATCH('Consol Data Outputs'!I$21,'Data Inputs'!$B$24:$F$24,0))),1,0)</f>
        <v>1</v>
      </c>
      <c r="J35" t="str" cm="1">
        <f t="array" ref="J35">_xlfn.IFS(E35=1,E$21,F35=1,F$21,G35=1,G$21,H35=1,H$21,I35=1,I$21)</f>
        <v>$$$$$</v>
      </c>
      <c r="K35" t="str">
        <f t="shared" si="5"/>
        <v>OK</v>
      </c>
    </row>
    <row r="36" spans="1:19">
      <c r="A36" s="41" t="s">
        <v>83</v>
      </c>
      <c r="B36" s="41" t="s">
        <v>858</v>
      </c>
      <c r="C36" s="41" t="s">
        <v>858</v>
      </c>
      <c r="D36" s="59">
        <f>VLOOKUP(C36,'Consolidated List (Cleaned)'!I:L,4,FALSE)</f>
        <v>35000000</v>
      </c>
      <c r="E36">
        <f>IF($D36&lt;(INDEX('Data Inputs'!$B$25:$F$28,MATCH($A36,'Data Inputs'!$A$25:$A$28,0),MATCH('Consol Data Outputs'!E$21,'Data Inputs'!$B$24:$F$24,0))),1,0)</f>
        <v>0</v>
      </c>
      <c r="F36">
        <f>IF(AND(D36&lt;(INDEX('Data Inputs'!$B$25:$F$28,MATCH($A36,'Data Inputs'!$A$25:$A$28,0),MATCH('Consol Data Outputs'!G$21,'Data Inputs'!$B$24:$F$24,0))),D36&gt;=(INDEX('Data Inputs'!$B$25:$F$28,MATCH($A36,'Data Inputs'!$A$25:$A$28,0),MATCH('Consol Data Outputs'!F$21,'Data Inputs'!$B$24:$F$24,0)))),1,0)</f>
        <v>0</v>
      </c>
      <c r="G36">
        <f>IF(AND(D36&lt;(INDEX('Data Inputs'!$B$25:$F$28,MATCH($A36,'Data Inputs'!$A$25:$A$28,0),MATCH('Consol Data Outputs'!H$21,'Data Inputs'!$B$24:$F$24,0))),D36&gt;=(INDEX('Data Inputs'!$B$25:$F$28,MATCH($A36,'Data Inputs'!$A$25:$A$28,0),MATCH('Consol Data Outputs'!G$21,'Data Inputs'!$B$24:$F$24,0)))),1,0)</f>
        <v>0</v>
      </c>
      <c r="H36">
        <f>IF(AND(D36&lt;(INDEX('Data Inputs'!$B$25:$F$28,MATCH($A36,'Data Inputs'!$A$25:$A$28,0),MATCH('Consol Data Outputs'!I$21,'Data Inputs'!$B$24:$F$24,0))),D36&gt;=(INDEX('Data Inputs'!$B$25:$F$28,MATCH($A36,'Data Inputs'!$A$25:$A$28,0),MATCH('Consol Data Outputs'!H$21,'Data Inputs'!$B$24:$F$24,0)))),1,0)</f>
        <v>0</v>
      </c>
      <c r="I36">
        <f>IF($D36&gt;(INDEX('Data Inputs'!$B$25:$F$28,MATCH($A36,'Data Inputs'!$A$25:$A$28,0),MATCH('Consol Data Outputs'!I$21,'Data Inputs'!$B$24:$F$24,0))),1,0)</f>
        <v>1</v>
      </c>
      <c r="J36" t="str" cm="1">
        <f t="array" ref="J36">_xlfn.IFS(E36=1,E$21,F36=1,F$21,G36=1,G$21,H36=1,H$21,I36=1,I$21)</f>
        <v>$$$$$</v>
      </c>
      <c r="K36" t="str">
        <f t="shared" si="5"/>
        <v>OK</v>
      </c>
    </row>
    <row r="37" spans="1:19">
      <c r="A37" s="41" t="s">
        <v>83</v>
      </c>
      <c r="B37" s="41" t="s">
        <v>860</v>
      </c>
      <c r="C37" s="41" t="s">
        <v>861</v>
      </c>
      <c r="D37" s="59">
        <f>VLOOKUP(C37,'Consolidated List (Cleaned)'!I:L,4,FALSE)</f>
        <v>20000000</v>
      </c>
      <c r="E37">
        <f>IF($D37&lt;(INDEX('Data Inputs'!$B$25:$F$28,MATCH($A37,'Data Inputs'!$A$25:$A$28,0),MATCH('Consol Data Outputs'!E$21,'Data Inputs'!$B$24:$F$24,0))),1,0)</f>
        <v>0</v>
      </c>
      <c r="F37">
        <f>IF(AND(D37&lt;(INDEX('Data Inputs'!$B$25:$F$28,MATCH($A37,'Data Inputs'!$A$25:$A$28,0),MATCH('Consol Data Outputs'!G$21,'Data Inputs'!$B$24:$F$24,0))),D37&gt;=(INDEX('Data Inputs'!$B$25:$F$28,MATCH($A37,'Data Inputs'!$A$25:$A$28,0),MATCH('Consol Data Outputs'!F$21,'Data Inputs'!$B$24:$F$24,0)))),1,0)</f>
        <v>0</v>
      </c>
      <c r="G37">
        <f>IF(AND(D37&lt;(INDEX('Data Inputs'!$B$25:$F$28,MATCH($A37,'Data Inputs'!$A$25:$A$28,0),MATCH('Consol Data Outputs'!H$21,'Data Inputs'!$B$24:$F$24,0))),D37&gt;=(INDEX('Data Inputs'!$B$25:$F$28,MATCH($A37,'Data Inputs'!$A$25:$A$28,0),MATCH('Consol Data Outputs'!G$21,'Data Inputs'!$B$24:$F$24,0)))),1,0)</f>
        <v>0</v>
      </c>
      <c r="H37">
        <f>IF(AND(D37&lt;(INDEX('Data Inputs'!$B$25:$F$28,MATCH($A37,'Data Inputs'!$A$25:$A$28,0),MATCH('Consol Data Outputs'!I$21,'Data Inputs'!$B$24:$F$24,0))),D37&gt;=(INDEX('Data Inputs'!$B$25:$F$28,MATCH($A37,'Data Inputs'!$A$25:$A$28,0),MATCH('Consol Data Outputs'!H$21,'Data Inputs'!$B$24:$F$24,0)))),1,0)</f>
        <v>1</v>
      </c>
      <c r="I37">
        <f>IF($D37&gt;=(INDEX('Data Inputs'!$B$25:$F$28,MATCH($A37,'Data Inputs'!$A$25:$A$28,0),MATCH('Consol Data Outputs'!I$21,'Data Inputs'!$B$24:$F$24,0))),1,0)</f>
        <v>0</v>
      </c>
      <c r="J37" t="str" cm="1">
        <f t="array" ref="J37">_xlfn.IFS(E37=1,E$21,F37=1,F$21,G37=1,G$21,H37=1,H$21,I37=1,I$21)</f>
        <v>$$$$</v>
      </c>
      <c r="K37" t="str">
        <f t="shared" si="5"/>
        <v>OK</v>
      </c>
    </row>
    <row r="38" spans="1:19">
      <c r="A38" s="25" t="s">
        <v>83</v>
      </c>
      <c r="B38" s="25" t="s">
        <v>819</v>
      </c>
      <c r="C38" s="25" t="s">
        <v>813</v>
      </c>
      <c r="D38" s="77">
        <v>21450000</v>
      </c>
      <c r="E38">
        <f>IF($D38&lt;(INDEX('Data Inputs'!$B$25:$F$28,MATCH($A38,'Data Inputs'!$A$25:$A$28,0),MATCH('Consol Data Outputs'!E$21,'Data Inputs'!$B$24:$F$24,0))),1,0)</f>
        <v>0</v>
      </c>
      <c r="F38">
        <f>IF(AND(D38&lt;(INDEX('Data Inputs'!$B$25:$F$28,MATCH($A38,'Data Inputs'!$A$25:$A$28,0),MATCH('Consol Data Outputs'!G$21,'Data Inputs'!$B$24:$F$24,0))),D38&gt;=(INDEX('Data Inputs'!$B$25:$F$28,MATCH($A38,'Data Inputs'!$A$25:$A$28,0),MATCH('Consol Data Outputs'!F$21,'Data Inputs'!$B$24:$F$24,0)))),1,0)</f>
        <v>0</v>
      </c>
      <c r="G38">
        <f>IF(AND(D38&lt;(INDEX('Data Inputs'!$B$25:$F$28,MATCH($A38,'Data Inputs'!$A$25:$A$28,0),MATCH('Consol Data Outputs'!H$21,'Data Inputs'!$B$24:$F$24,0))),D38&gt;=(INDEX('Data Inputs'!$B$25:$F$28,MATCH($A38,'Data Inputs'!$A$25:$A$28,0),MATCH('Consol Data Outputs'!G$21,'Data Inputs'!$B$24:$F$24,0)))),1,0)</f>
        <v>0</v>
      </c>
      <c r="H38">
        <f>IF(AND(D38&lt;(INDEX('Data Inputs'!$B$25:$F$28,MATCH($A38,'Data Inputs'!$A$25:$A$28,0),MATCH('Consol Data Outputs'!I$21,'Data Inputs'!$B$24:$F$24,0))),D38&gt;=(INDEX('Data Inputs'!$B$25:$F$28,MATCH($A38,'Data Inputs'!$A$25:$A$28,0),MATCH('Consol Data Outputs'!H$21,'Data Inputs'!$B$24:$F$24,0)))),1,0)</f>
        <v>1</v>
      </c>
      <c r="I38">
        <f>IF($D38&gt;(INDEX('Data Inputs'!$B$25:$F$28,MATCH($A38,'Data Inputs'!$A$25:$A$28,0),MATCH('Consol Data Outputs'!I$21,'Data Inputs'!$B$24:$F$24,0))),1,0)</f>
        <v>0</v>
      </c>
      <c r="J38" t="str" cm="1">
        <f t="array" ref="J38">_xlfn.IFS(E38=1,E$21,F38=1,F$21,G38=1,G$21,H38=1,H$21,I38=1,I$21)</f>
        <v>$$$$</v>
      </c>
      <c r="K38" t="str">
        <f t="shared" ref="K38:K39" si="8">IF(SUM(E38:I38)=1,"OK","ERROR")</f>
        <v>OK</v>
      </c>
    </row>
    <row r="39" spans="1:19">
      <c r="A39" t="s">
        <v>60</v>
      </c>
      <c r="B39" s="25" t="s">
        <v>821</v>
      </c>
      <c r="C39" s="25" t="s">
        <v>822</v>
      </c>
      <c r="D39" s="77">
        <v>2275000</v>
      </c>
      <c r="E39">
        <f>IF($D39&lt;(INDEX('Data Inputs'!$B$25:$F$28,MATCH($A39,'Data Inputs'!$A$25:$A$28,0),MATCH('Consol Data Outputs'!E$21,'Data Inputs'!$B$24:$F$24,0))),1,0)</f>
        <v>0</v>
      </c>
      <c r="F39">
        <f>IF(AND(D39&lt;(INDEX('Data Inputs'!$B$25:$F$28,MATCH($A39,'Data Inputs'!$A$25:$A$28,0),MATCH('Consol Data Outputs'!G$21,'Data Inputs'!$B$24:$F$24,0))),D39&gt;=(INDEX('Data Inputs'!$B$25:$F$28,MATCH($A39,'Data Inputs'!$A$25:$A$28,0),MATCH('Consol Data Outputs'!F$21,'Data Inputs'!$B$24:$F$24,0)))),1,0)</f>
        <v>0</v>
      </c>
      <c r="G39">
        <f>IF(AND(D39&lt;(INDEX('Data Inputs'!$B$25:$F$28,MATCH($A39,'Data Inputs'!$A$25:$A$28,0),MATCH('Consol Data Outputs'!H$21,'Data Inputs'!$B$24:$F$24,0))),D39&gt;=(INDEX('Data Inputs'!$B$25:$F$28,MATCH($A39,'Data Inputs'!$A$25:$A$28,0),MATCH('Consol Data Outputs'!G$21,'Data Inputs'!$B$24:$F$24,0)))),1,0)</f>
        <v>1</v>
      </c>
      <c r="H39">
        <f>IF(AND(D39&lt;(INDEX('Data Inputs'!$B$25:$F$28,MATCH($A39,'Data Inputs'!$A$25:$A$28,0),MATCH('Consol Data Outputs'!I$21,'Data Inputs'!$B$24:$F$24,0))),D39&gt;=(INDEX('Data Inputs'!$B$25:$F$28,MATCH($A39,'Data Inputs'!$A$25:$A$28,0),MATCH('Consol Data Outputs'!H$21,'Data Inputs'!$B$24:$F$24,0)))),1,0)</f>
        <v>0</v>
      </c>
      <c r="I39">
        <f>IF($D39&gt;(INDEX('Data Inputs'!$B$25:$F$28,MATCH($A39,'Data Inputs'!$A$25:$A$28,0),MATCH('Consol Data Outputs'!I$21,'Data Inputs'!$B$24:$F$24,0))),1,0)</f>
        <v>0</v>
      </c>
      <c r="J39" t="str" cm="1">
        <f t="array" ref="J39">_xlfn.IFS(E39=1,E$21,F39=1,F$21,G39=1,G$21,H39=1,H$21,I39=1,I$21)</f>
        <v>$$$</v>
      </c>
      <c r="K39" t="str">
        <f t="shared" si="8"/>
        <v>OK</v>
      </c>
    </row>
    <row r="40" spans="1:19">
      <c r="D40" s="60">
        <f>SUM(D22:D39)</f>
        <v>138719960</v>
      </c>
    </row>
    <row r="41" spans="1:19">
      <c r="D41" s="60"/>
    </row>
    <row r="42" spans="1:19" s="7" customFormat="1">
      <c r="F42" s="61" t="s">
        <v>15</v>
      </c>
      <c r="G42" s="61" t="s">
        <v>1055</v>
      </c>
      <c r="H42" s="61" t="s">
        <v>1056</v>
      </c>
      <c r="I42" s="61" t="s">
        <v>1057</v>
      </c>
      <c r="K42" s="63" t="s">
        <v>27</v>
      </c>
      <c r="L42" s="61" t="s">
        <v>1055</v>
      </c>
      <c r="M42" s="61" t="s">
        <v>1056</v>
      </c>
      <c r="N42" s="61" t="s">
        <v>1057</v>
      </c>
      <c r="P42" s="63" t="s">
        <v>29</v>
      </c>
      <c r="Q42" s="61" t="s">
        <v>1055</v>
      </c>
      <c r="R42" s="61" t="s">
        <v>1056</v>
      </c>
      <c r="S42" s="61" t="s">
        <v>1057</v>
      </c>
    </row>
    <row r="43" spans="1:19">
      <c r="F43" s="25" t="s">
        <v>82</v>
      </c>
      <c r="G43">
        <f>COUNTIFS('Consolidated List (Cleaned)'!F:F,'Consol Data Outputs'!F43,'Consolidated List (Cleaned)'!$A:$A,'Consol Data Outputs'!$A$20)</f>
        <v>1</v>
      </c>
      <c r="H43" s="59">
        <f>SUMIFS('Consolidated List (Cleaned)'!K:K,'Consolidated List (Cleaned)'!$F:$F,'Consol Data Outputs'!$F43,'Consolidated List (Cleaned)'!$A:$A,'Consol Data Outputs'!$A$20)</f>
        <v>10000000</v>
      </c>
      <c r="I43" s="59">
        <f>SUMIFS('Consolidated List (Cleaned)'!L:L,'Consolidated List (Cleaned)'!$F:$F,'Consol Data Outputs'!$F43,'Consolidated List (Cleaned)'!$A:$A,'Consol Data Outputs'!$A$20)</f>
        <v>20000000</v>
      </c>
      <c r="K43" s="25" t="s">
        <v>86</v>
      </c>
      <c r="L43">
        <f>COUNTIFS('Consolidated List (Cleaned)'!M:M,'Consol Data Outputs'!K43,'Consolidated List (Cleaned)'!$A:$A,'Consol Data Outputs'!$A$20)</f>
        <v>17</v>
      </c>
      <c r="M43" s="59">
        <f>SUMIFS('Consolidated List (Cleaned)'!K:K,'Consolidated List (Cleaned)'!$M:$M,'Consol Data Outputs'!$K43,'Consolidated List (Cleaned)'!$A:$A,'Consol Data Outputs'!$A$20)</f>
        <v>117532460</v>
      </c>
      <c r="N43" s="59">
        <f>SUMIFS('Consolidated List (Cleaned)'!L:L,'Consolidated List (Cleaned)'!$M:$M,'Consol Data Outputs'!$K43,'Consolidated List (Cleaned)'!$A:$A,'Consol Data Outputs'!$A$20)</f>
        <v>145294960</v>
      </c>
      <c r="P43" s="25" t="s">
        <v>101</v>
      </c>
      <c r="Q43">
        <f>COUNTIFS('Consolidated List (Cleaned)'!N:N,'Consol Data Outputs'!P43,'Consolidated List (Cleaned)'!$A:$A,'Consol Data Outputs'!$A$20)</f>
        <v>1</v>
      </c>
      <c r="R43" s="59">
        <f>SUMIFS('Consolidated List (Cleaned)'!K:K,'Consolidated List (Cleaned)'!$N:$N,'Consol Data Outputs'!$P43,'Consolidated List (Cleaned)'!$A:$A,'Consol Data Outputs'!$A$20)</f>
        <v>55687960</v>
      </c>
      <c r="S43" s="59">
        <f>SUMIFS('Consolidated List (Cleaned)'!L:L,'Consolidated List (Cleaned)'!$N:$N,'Consol Data Outputs'!$P43,'Consolidated List (Cleaned)'!$A:$A,'Consol Data Outputs'!$A$20)</f>
        <v>55687960</v>
      </c>
    </row>
    <row r="44" spans="1:19">
      <c r="F44" s="25" t="s">
        <v>93</v>
      </c>
      <c r="G44">
        <f>COUNTIFS('Consolidated List (Cleaned)'!F:F,'Consol Data Outputs'!F44,'Consolidated List (Cleaned)'!$A:$A,'Consol Data Outputs'!$A$20)</f>
        <v>1</v>
      </c>
      <c r="H44" s="59">
        <f>SUMIFS('Consolidated List (Cleaned)'!K:K,'Consolidated List (Cleaned)'!F:F,'Consol Data Outputs'!F44,'Consolidated List (Cleaned)'!$A:$A,'Consol Data Outputs'!$A$20)</f>
        <v>61200000</v>
      </c>
      <c r="I44" s="59">
        <f>SUMIFS('Consolidated List (Cleaned)'!L:L,'Consolidated List (Cleaned)'!$F:$F,'Consol Data Outputs'!$F44,'Consolidated List (Cleaned)'!$A:$A,'Consol Data Outputs'!$A$20)</f>
        <v>61200000</v>
      </c>
      <c r="K44" s="25" t="s">
        <v>133</v>
      </c>
      <c r="L44">
        <f>COUNTIFS('Consolidated List (Cleaned)'!M:M,'Consol Data Outputs'!K44,'Consolidated List (Cleaned)'!$A:$A,'Consol Data Outputs'!$A$20)</f>
        <v>2</v>
      </c>
      <c r="M44" s="59">
        <f>SUMIFS('Consolidated List (Cleaned)'!K:K,'Consolidated List (Cleaned)'!$M:$M,'Consol Data Outputs'!$K44,'Consolidated List (Cleaned)'!$A:$A,'Consol Data Outputs'!$A$20)</f>
        <v>325000</v>
      </c>
      <c r="N44" s="59">
        <f>SUMIFS('Consolidated List (Cleaned)'!L:L,'Consolidated List (Cleaned)'!$M:$M,'Consol Data Outputs'!$K44,'Consolidated List (Cleaned)'!$A:$A,'Consol Data Outputs'!$A$20)</f>
        <v>325000</v>
      </c>
      <c r="P44" s="25" t="s">
        <v>110</v>
      </c>
      <c r="Q44">
        <f>COUNTIFS('Consolidated List (Cleaned)'!N:N,'Consol Data Outputs'!P44,'Consolidated List (Cleaned)'!$A:$A,'Consol Data Outputs'!$A$20)</f>
        <v>0</v>
      </c>
      <c r="R44" s="59">
        <f>SUMIFS('Consolidated List (Cleaned)'!K:K,'Consolidated List (Cleaned)'!$N:$N,'Consol Data Outputs'!$P44,'Consolidated List (Cleaned)'!$A:$A,'Consol Data Outputs'!$A$20)</f>
        <v>0</v>
      </c>
      <c r="S44" s="59">
        <f>SUMIFS('Consolidated List (Cleaned)'!L:L,'Consolidated List (Cleaned)'!$N:$N,'Consol Data Outputs'!$P44,'Consolidated List (Cleaned)'!$A:$A,'Consol Data Outputs'!$A$20)</f>
        <v>0</v>
      </c>
    </row>
    <row r="45" spans="1:19">
      <c r="F45" s="25" t="s">
        <v>151</v>
      </c>
      <c r="G45">
        <f>COUNTIFS('Consolidated List (Cleaned)'!F:F,'Consol Data Outputs'!F45,'Consolidated List (Cleaned)'!$A:$A,'Consol Data Outputs'!$A$20)</f>
        <v>14</v>
      </c>
      <c r="H45" s="59">
        <f>SUMIFS('Consolidated List (Cleaned)'!K:K,'Consolidated List (Cleaned)'!F:F,'Consol Data Outputs'!F45,'Consolidated List (Cleaned)'!$A:$A,'Consol Data Outputs'!$A$20)</f>
        <v>59994960</v>
      </c>
      <c r="I45" s="59">
        <f>SUMIFS('Consolidated List (Cleaned)'!L:L,'Consolidated List (Cleaned)'!$F:$F,'Consol Data Outputs'!$F45,'Consolidated List (Cleaned)'!$A:$A,'Consol Data Outputs'!$A$20)</f>
        <v>59994960</v>
      </c>
      <c r="K45" s="33" t="s">
        <v>779</v>
      </c>
      <c r="L45">
        <f>COUNTIFS('Consolidated List (Cleaned)'!M:M,'Consol Data Outputs'!K45,'Consolidated List (Cleaned)'!$A:$A,'Consol Data Outputs'!$A$20)</f>
        <v>0</v>
      </c>
      <c r="M45" s="59">
        <f>SUMIFS('Consolidated List (Cleaned)'!K:K,'Consolidated List (Cleaned)'!$M:$M,'Consol Data Outputs'!$K45,'Consolidated List (Cleaned)'!$A:$A,'Consol Data Outputs'!$A$20)</f>
        <v>0</v>
      </c>
      <c r="N45" s="59">
        <f>SUMIFS('Consolidated List (Cleaned)'!L:L,'Consolidated List (Cleaned)'!$M:$M,'Consol Data Outputs'!$K45,'Consolidated List (Cleaned)'!$A:$A,'Consol Data Outputs'!$A$20)</f>
        <v>0</v>
      </c>
      <c r="P45" s="25" t="s">
        <v>96</v>
      </c>
      <c r="Q45">
        <f>COUNTIFS('Consolidated List (Cleaned)'!N:N,'Consol Data Outputs'!P45,'Consolidated List (Cleaned)'!$A:$A,'Consol Data Outputs'!$A$20)</f>
        <v>3</v>
      </c>
      <c r="R45" s="59">
        <f>SUMIFS('Consolidated List (Cleaned)'!K:K,'Consolidated List (Cleaned)'!$N:$N,'Consol Data Outputs'!$P45,'Consolidated List (Cleaned)'!$A:$A,'Consol Data Outputs'!$A$20)</f>
        <v>420000</v>
      </c>
      <c r="S45" s="59">
        <f>SUMIFS('Consolidated List (Cleaned)'!L:L,'Consolidated List (Cleaned)'!$N:$N,'Consol Data Outputs'!$P45,'Consolidated List (Cleaned)'!$A:$A,'Consol Data Outputs'!$A$20)</f>
        <v>420000</v>
      </c>
    </row>
    <row r="46" spans="1:19">
      <c r="F46" s="58" t="s">
        <v>901</v>
      </c>
      <c r="G46">
        <f>COUNTIFS('Consolidated List (Cleaned)'!F:F,'Consol Data Outputs'!F46,'Consolidated List (Cleaned)'!$A:$A,'Consol Data Outputs'!$A$20)</f>
        <v>0</v>
      </c>
      <c r="H46" s="59">
        <f>SUMIFS('Consolidated List (Cleaned)'!K:K,'Consolidated List (Cleaned)'!F:F,'Consol Data Outputs'!F46,'Consolidated List (Cleaned)'!$A:$A,'Consol Data Outputs'!$A$20)</f>
        <v>0</v>
      </c>
      <c r="I46" s="59">
        <f>SUMIFS('Consolidated List (Cleaned)'!L:L,'Consolidated List (Cleaned)'!$F:$F,'Consol Data Outputs'!$F46,'Consolidated List (Cleaned)'!$A:$A,'Consol Data Outputs'!$A$20)</f>
        <v>0</v>
      </c>
      <c r="P46" s="25" t="s">
        <v>87</v>
      </c>
      <c r="Q46">
        <f>COUNTIFS('Consolidated List (Cleaned)'!N:N,'Consol Data Outputs'!P46,'Consolidated List (Cleaned)'!$A:$A,'Consol Data Outputs'!$A$20)</f>
        <v>9</v>
      </c>
      <c r="R46" s="59">
        <f>SUMIFS('Consolidated List (Cleaned)'!K:K,'Consolidated List (Cleaned)'!$N:$N,'Consol Data Outputs'!$P46,'Consolidated List (Cleaned)'!$A:$A,'Consol Data Outputs'!$A$20)</f>
        <v>10727000</v>
      </c>
      <c r="S46" s="59">
        <f>SUMIFS('Consolidated List (Cleaned)'!L:L,'Consolidated List (Cleaned)'!$N:$N,'Consol Data Outputs'!$P46,'Consolidated List (Cleaned)'!$A:$A,'Consol Data Outputs'!$A$20)</f>
        <v>10727000</v>
      </c>
    </row>
    <row r="47" spans="1:19">
      <c r="F47" s="58" t="s">
        <v>906</v>
      </c>
      <c r="G47">
        <f>COUNTIFS('Consolidated List (Cleaned)'!F:F,'Consol Data Outputs'!F47,'Consolidated List (Cleaned)'!$A:$A,'Consol Data Outputs'!$A$20)</f>
        <v>0</v>
      </c>
      <c r="H47" s="59">
        <f>SUMIFS('Consolidated List (Cleaned)'!K:K,'Consolidated List (Cleaned)'!F:F,'Consol Data Outputs'!F47,'Consolidated List (Cleaned)'!$A:$A,'Consol Data Outputs'!$A$20)</f>
        <v>0</v>
      </c>
      <c r="I47" s="59">
        <f>SUMIFS('Consolidated List (Cleaned)'!L:L,'Consolidated List (Cleaned)'!$F:$F,'Consol Data Outputs'!$F47,'Consolidated List (Cleaned)'!$A:$A,'Consol Data Outputs'!$A$20)</f>
        <v>0</v>
      </c>
      <c r="P47" s="25" t="s">
        <v>90</v>
      </c>
      <c r="Q47">
        <f>COUNTIFS('Consolidated List (Cleaned)'!N:N,'Consol Data Outputs'!P47,'Consolidated List (Cleaned)'!$A:$A,'Consol Data Outputs'!$A$20)</f>
        <v>2</v>
      </c>
      <c r="R47" s="59">
        <f>SUMIFS('Consolidated List (Cleaned)'!K:K,'Consolidated List (Cleaned)'!$N:$N,'Consol Data Outputs'!$P47,'Consolidated List (Cleaned)'!$A:$A,'Consol Data Outputs'!$A$20)</f>
        <v>21462500</v>
      </c>
      <c r="S47" s="59">
        <f>SUMIFS('Consolidated List (Cleaned)'!L:L,'Consolidated List (Cleaned)'!$N:$N,'Consol Data Outputs'!$P47,'Consolidated List (Cleaned)'!$A:$A,'Consol Data Outputs'!$A$20)</f>
        <v>37275000</v>
      </c>
    </row>
    <row r="48" spans="1:19">
      <c r="F48" s="58" t="s">
        <v>908</v>
      </c>
      <c r="G48">
        <f>COUNTIFS('Consolidated List (Cleaned)'!F:F,'Consol Data Outputs'!F48,'Consolidated List (Cleaned)'!$A:$A,'Consol Data Outputs'!$A$20)</f>
        <v>0</v>
      </c>
      <c r="H48" s="59">
        <f>SUMIFS('Consolidated List (Cleaned)'!K:K,'Consolidated List (Cleaned)'!F:F,'Consol Data Outputs'!F48,'Consolidated List (Cleaned)'!$A:$A,'Consol Data Outputs'!$A$20)</f>
        <v>0</v>
      </c>
      <c r="I48" s="59">
        <f>SUMIFS('Consolidated List (Cleaned)'!L:L,'Consolidated List (Cleaned)'!$F:$F,'Consol Data Outputs'!$F48,'Consolidated List (Cleaned)'!$A:$A,'Consol Data Outputs'!$A$20)</f>
        <v>0</v>
      </c>
      <c r="P48" s="25" t="s">
        <v>373</v>
      </c>
      <c r="Q48">
        <f>COUNTIFS('Consolidated List (Cleaned)'!N:N,'Consol Data Outputs'!P48,'Consolidated List (Cleaned)'!$A:$A,'Consol Data Outputs'!$A$20)</f>
        <v>2</v>
      </c>
      <c r="R48" s="59">
        <f>SUMIFS('Consolidated List (Cleaned)'!K:K,'Consolidated List (Cleaned)'!$N:$N,'Consol Data Outputs'!$P48,'Consolidated List (Cleaned)'!$A:$A,'Consol Data Outputs'!$A$20)</f>
        <v>80700000</v>
      </c>
      <c r="S48" s="59">
        <f>SUMIFS('Consolidated List (Cleaned)'!L:L,'Consolidated List (Cleaned)'!$N:$N,'Consol Data Outputs'!$P48,'Consolidated List (Cleaned)'!$A:$A,'Consol Data Outputs'!$A$20)</f>
        <v>82650000</v>
      </c>
    </row>
    <row r="49" spans="6:19">
      <c r="F49" s="58" t="s">
        <v>911</v>
      </c>
      <c r="G49">
        <f>COUNTIFS('Consolidated List (Cleaned)'!F:F,'Consol Data Outputs'!F49,'Consolidated List (Cleaned)'!$A:$A,'Consol Data Outputs'!$A$20)</f>
        <v>0</v>
      </c>
      <c r="H49" s="59">
        <f>SUMIFS('Consolidated List (Cleaned)'!K:K,'Consolidated List (Cleaned)'!F:F,'Consol Data Outputs'!F49,'Consolidated List (Cleaned)'!$A:$A,'Consol Data Outputs'!$A$20)</f>
        <v>0</v>
      </c>
      <c r="I49" s="59">
        <f>SUMIFS('Consolidated List (Cleaned)'!L:L,'Consolidated List (Cleaned)'!$F:$F,'Consol Data Outputs'!$F49,'Consolidated List (Cleaned)'!$A:$A,'Consol Data Outputs'!$A$20)</f>
        <v>0</v>
      </c>
      <c r="P49" s="25" t="s">
        <v>484</v>
      </c>
      <c r="Q49">
        <f>COUNTIFS('Consolidated List (Cleaned)'!N:N,'Consol Data Outputs'!P49,'Consolidated List (Cleaned)'!$A:$A,'Consol Data Outputs'!$A$20)</f>
        <v>0</v>
      </c>
      <c r="R49" s="59">
        <f>SUMIFS('Consolidated List (Cleaned)'!K:K,'Consolidated List (Cleaned)'!$N:$N,'Consol Data Outputs'!$P49,'Consolidated List (Cleaned)'!$A:$A,'Consol Data Outputs'!$A$20)</f>
        <v>0</v>
      </c>
      <c r="S49" s="59">
        <f>SUMIFS('Consolidated List (Cleaned)'!L:L,'Consolidated List (Cleaned)'!$N:$N,'Consol Data Outputs'!$P49,'Consolidated List (Cleaned)'!$A:$A,'Consol Data Outputs'!$A$20)</f>
        <v>0</v>
      </c>
    </row>
    <row r="50" spans="6:19">
      <c r="F50" s="58" t="s">
        <v>914</v>
      </c>
      <c r="G50">
        <f>COUNTIFS('Consolidated List (Cleaned)'!F:F,'Consol Data Outputs'!F50,'Consolidated List (Cleaned)'!$A:$A,'Consol Data Outputs'!$A$20)</f>
        <v>0</v>
      </c>
      <c r="H50" s="59">
        <f>SUMIFS('Consolidated List (Cleaned)'!K:K,'Consolidated List (Cleaned)'!F:F,'Consol Data Outputs'!F50,'Consolidated List (Cleaned)'!$A:$A,'Consol Data Outputs'!$A$20)</f>
        <v>0</v>
      </c>
      <c r="I50" s="59">
        <f>SUMIFS('Consolidated List (Cleaned)'!L:L,'Consolidated List (Cleaned)'!$F:$F,'Consol Data Outputs'!$F50,'Consolidated List (Cleaned)'!$A:$A,'Consol Data Outputs'!$A$20)</f>
        <v>0</v>
      </c>
      <c r="P50" s="25" t="s">
        <v>421</v>
      </c>
      <c r="Q50">
        <f>COUNTIFS('Consolidated List (Cleaned)'!N:N,'Consol Data Outputs'!P50,'Consolidated List (Cleaned)'!$A:$A,'Consol Data Outputs'!$A$20)</f>
        <v>1</v>
      </c>
      <c r="R50" s="59">
        <f>SUMIFS('Consolidated List (Cleaned)'!K:K,'Consolidated List (Cleaned)'!$N:$N,'Consol Data Outputs'!$P50,'Consolidated List (Cleaned)'!$A:$A,'Consol Data Outputs'!$A$20)</f>
        <v>10000000</v>
      </c>
      <c r="S50" s="59">
        <f>SUMIFS('Consolidated List (Cleaned)'!L:L,'Consolidated List (Cleaned)'!$N:$N,'Consol Data Outputs'!$P50,'Consolidated List (Cleaned)'!$A:$A,'Consol Data Outputs'!$A$20)</f>
        <v>20000000</v>
      </c>
    </row>
    <row r="51" spans="6:19">
      <c r="F51" s="58" t="s">
        <v>915</v>
      </c>
      <c r="G51">
        <f>COUNTIFS('Consolidated List (Cleaned)'!F:F,'Consol Data Outputs'!F51,'Consolidated List (Cleaned)'!$A:$A,'Consol Data Outputs'!$A$20)</f>
        <v>0</v>
      </c>
      <c r="H51" s="59">
        <f>SUMIFS('Consolidated List (Cleaned)'!K:K,'Consolidated List (Cleaned)'!F:F,'Consol Data Outputs'!F51,'Consolidated List (Cleaned)'!$A:$A,'Consol Data Outputs'!$A$20)</f>
        <v>0</v>
      </c>
      <c r="I51" s="59">
        <f>SUMIFS('Consolidated List (Cleaned)'!L:L,'Consolidated List (Cleaned)'!$F:$F,'Consol Data Outputs'!$F51,'Consolidated List (Cleaned)'!$A:$A,'Consol Data Outputs'!$A$20)</f>
        <v>0</v>
      </c>
      <c r="P51" s="25" t="s">
        <v>425</v>
      </c>
      <c r="Q51">
        <f>COUNTIFS('Consolidated List (Cleaned)'!N:N,'Consol Data Outputs'!P51,'Consolidated List (Cleaned)'!$A:$A,'Consol Data Outputs'!$A$20)</f>
        <v>0</v>
      </c>
      <c r="R51" s="59">
        <f>SUMIFS('Consolidated List (Cleaned)'!K:K,'Consolidated List (Cleaned)'!$N:$N,'Consol Data Outputs'!$P51,'Consolidated List (Cleaned)'!$A:$A,'Consol Data Outputs'!$A$20)</f>
        <v>0</v>
      </c>
      <c r="S51" s="59">
        <f>SUMIFS('Consolidated List (Cleaned)'!L:L,'Consolidated List (Cleaned)'!$N:$N,'Consol Data Outputs'!$P51,'Consolidated List (Cleaned)'!$A:$A,'Consol Data Outputs'!$A$20)</f>
        <v>0</v>
      </c>
    </row>
    <row r="52" spans="6:19">
      <c r="F52" s="41" t="s">
        <v>565</v>
      </c>
      <c r="G52">
        <f>COUNTIFS('Consolidated List (Cleaned)'!F:F,'Consol Data Outputs'!F52,'Consolidated List (Cleaned)'!$A:$A,'Consol Data Outputs'!$A$20)</f>
        <v>2</v>
      </c>
      <c r="H52" s="59">
        <f>SUMIFS('Consolidated List (Cleaned)'!K:K,'Consolidated List (Cleaned)'!F:F,'Consol Data Outputs'!F52,'Consolidated List (Cleaned)'!$A:$A,'Consol Data Outputs'!$A$20)</f>
        <v>26900000</v>
      </c>
      <c r="I52" s="59">
        <f>SUMIFS('Consolidated List (Cleaned)'!L:L,'Consolidated List (Cleaned)'!$F:$F,'Consol Data Outputs'!$F52,'Consolidated List (Cleaned)'!$A:$A,'Consol Data Outputs'!$A$20)</f>
        <v>41900000</v>
      </c>
      <c r="P52" s="29" t="s">
        <v>950</v>
      </c>
      <c r="Q52">
        <f>COUNTIFS('Consolidated List (Cleaned)'!N:N,'Consol Data Outputs'!P52,'Consolidated List (Cleaned)'!$A:$A,'Consol Data Outputs'!$A$20)</f>
        <v>0</v>
      </c>
      <c r="R52" s="59">
        <f>SUMIFS('Consolidated List (Cleaned)'!K:K,'Consolidated List (Cleaned)'!$N:$N,'Consol Data Outputs'!$P52,'Consolidated List (Cleaned)'!$A:$A,'Consol Data Outputs'!$A$20)</f>
        <v>0</v>
      </c>
      <c r="S52" s="59">
        <f>SUMIFS('Consolidated List (Cleaned)'!L:L,'Consolidated List (Cleaned)'!$N:$N,'Consol Data Outputs'!$P52,'Consolidated List (Cleaned)'!$A:$A,'Consol Data Outputs'!$A$20)</f>
        <v>0</v>
      </c>
    </row>
    <row r="53" spans="6:19">
      <c r="F53" s="45" t="s">
        <v>574</v>
      </c>
      <c r="G53">
        <f>COUNTIFS('Consolidated List (Cleaned)'!F:F,'Consol Data Outputs'!F53,'Consolidated List (Cleaned)'!$A:$A,'Consol Data Outputs'!$A$20)</f>
        <v>0</v>
      </c>
      <c r="H53" s="59">
        <f>SUMIFS('Consolidated List (Cleaned)'!K:K,'Consolidated List (Cleaned)'!F:F,'Consol Data Outputs'!F53,'Consolidated List (Cleaned)'!$A:$A,'Consol Data Outputs'!$A$20)</f>
        <v>0</v>
      </c>
      <c r="I53" s="59">
        <f>SUMIFS('Consolidated List (Cleaned)'!L:L,'Consolidated List (Cleaned)'!$F:$F,'Consol Data Outputs'!$F53,'Consolidated List (Cleaned)'!$A:$A,'Consol Data Outputs'!$A$20)</f>
        <v>0</v>
      </c>
      <c r="P53" s="29" t="s">
        <v>499</v>
      </c>
      <c r="Q53">
        <f>COUNTIFS('Consolidated List (Cleaned)'!N:N,'Consol Data Outputs'!P53,'Consolidated List (Cleaned)'!$A:$A,'Consol Data Outputs'!$A$20)</f>
        <v>0</v>
      </c>
      <c r="R53" s="59">
        <f>SUMIFS('Consolidated List (Cleaned)'!K:K,'Consolidated List (Cleaned)'!$N:$N,'Consol Data Outputs'!$P53,'Consolidated List (Cleaned)'!$A:$A,'Consol Data Outputs'!$A$20)</f>
        <v>0</v>
      </c>
      <c r="S53" s="59">
        <f>SUMIFS('Consolidated List (Cleaned)'!L:L,'Consolidated List (Cleaned)'!$N:$N,'Consol Data Outputs'!$P53,'Consolidated List (Cleaned)'!$A:$A,'Consol Data Outputs'!$A$20)</f>
        <v>0</v>
      </c>
    </row>
    <row r="54" spans="6:19">
      <c r="G54">
        <f>SUM(G43:G53)</f>
        <v>18</v>
      </c>
      <c r="H54" s="60">
        <f>SUM(H43:H53)</f>
        <v>158094960</v>
      </c>
      <c r="I54" s="60">
        <f>SUM(I43:I53)</f>
        <v>183094960</v>
      </c>
      <c r="P54" s="25" t="s">
        <v>79</v>
      </c>
      <c r="Q54">
        <f>COUNTIFS('Consolidated List (Cleaned)'!N:N,'Consol Data Outputs'!P54,'Consolidated List (Cleaned)'!$A:$A,'Consol Data Outputs'!$A$20)</f>
        <v>0</v>
      </c>
      <c r="R54" s="59">
        <f>SUMIFS('Consolidated List (Cleaned)'!K:K,'Consolidated List (Cleaned)'!$N:$N,'Consol Data Outputs'!$P54,'Consolidated List (Cleaned)'!$A:$A,'Consol Data Outputs'!$A$20)</f>
        <v>0</v>
      </c>
      <c r="S54" s="59">
        <f>SUMIFS('Consolidated List (Cleaned)'!L:L,'Consolidated List (Cleaned)'!$N:$N,'Consol Data Outputs'!$P54,'Consolidated List (Cleaned)'!$A:$A,'Consol Data Outputs'!$A$20)</f>
        <v>0</v>
      </c>
    </row>
    <row r="291" spans="31:31">
      <c r="AE291" s="35"/>
    </row>
    <row r="292" spans="31:31">
      <c r="AE292" s="35"/>
    </row>
    <row r="293" spans="31:31">
      <c r="AE293" s="35"/>
    </row>
    <row r="294" spans="31:31">
      <c r="AE294" s="35"/>
    </row>
    <row r="295" spans="31:31">
      <c r="AE295" s="35"/>
    </row>
    <row r="296" spans="31:31">
      <c r="AE296" s="25"/>
    </row>
    <row r="297" spans="31:31">
      <c r="AE297" s="25"/>
    </row>
    <row r="298" spans="31:31">
      <c r="AE298" s="25"/>
    </row>
    <row r="299" spans="31:31">
      <c r="AE299" s="25"/>
    </row>
    <row r="300" spans="31:31">
      <c r="AE300" s="25"/>
    </row>
    <row r="301" spans="31:31">
      <c r="AE301" s="25"/>
    </row>
    <row r="302" spans="31:31">
      <c r="AE302" s="25"/>
    </row>
    <row r="303" spans="31:31">
      <c r="AE303" s="25"/>
    </row>
    <row r="304" spans="31:31">
      <c r="AE304" s="25"/>
    </row>
    <row r="305" spans="31:31">
      <c r="AE305" s="25"/>
    </row>
    <row r="306" spans="31:31">
      <c r="AE306" s="25"/>
    </row>
    <row r="307" spans="31:31">
      <c r="AE307" s="25"/>
    </row>
    <row r="308" spans="31:31">
      <c r="AE308" s="25"/>
    </row>
    <row r="309" spans="31:31">
      <c r="AE309" s="25"/>
    </row>
    <row r="310" spans="31:31">
      <c r="AE310" s="25"/>
    </row>
    <row r="311" spans="31:31">
      <c r="AE311" s="25"/>
    </row>
    <row r="312" spans="31:31">
      <c r="AE312" s="25"/>
    </row>
    <row r="313" spans="31:31">
      <c r="AE313" s="25"/>
    </row>
    <row r="314" spans="31:31">
      <c r="AE314" s="25"/>
    </row>
    <row r="315" spans="31:31">
      <c r="AE315" s="25"/>
    </row>
    <row r="316" spans="31:31">
      <c r="AE316" s="25"/>
    </row>
    <row r="317" spans="31:31">
      <c r="AE317" s="25"/>
    </row>
    <row r="318" spans="31:31">
      <c r="AE318" s="25"/>
    </row>
    <row r="319" spans="31:31">
      <c r="AE319" s="25"/>
    </row>
    <row r="320" spans="31:31">
      <c r="AE320" s="25"/>
    </row>
    <row r="321" spans="31:31">
      <c r="AE321" s="25"/>
    </row>
    <row r="322" spans="31:31">
      <c r="AE322" s="25"/>
    </row>
    <row r="323" spans="31:31">
      <c r="AE323" s="25"/>
    </row>
    <row r="324" spans="31:31">
      <c r="AE324" s="25"/>
    </row>
    <row r="325" spans="31:31">
      <c r="AE325" s="25"/>
    </row>
    <row r="326" spans="31:31">
      <c r="AE326" s="25"/>
    </row>
    <row r="327" spans="31:31">
      <c r="AE327" s="25"/>
    </row>
    <row r="328" spans="31:31">
      <c r="AE328" s="25"/>
    </row>
    <row r="329" spans="31:31">
      <c r="AE329" s="25"/>
    </row>
    <row r="330" spans="31:31">
      <c r="AE330" s="25"/>
    </row>
    <row r="331" spans="31:31">
      <c r="AE331" s="25"/>
    </row>
    <row r="332" spans="31:31">
      <c r="AE332" s="25"/>
    </row>
    <row r="333" spans="31:31">
      <c r="AE333" s="25"/>
    </row>
    <row r="334" spans="31:31">
      <c r="AE334" s="25"/>
    </row>
    <row r="335" spans="31:31">
      <c r="AE335" s="25"/>
    </row>
    <row r="336" spans="31:31">
      <c r="AE336" s="25"/>
    </row>
    <row r="337" spans="31:31">
      <c r="AE337" s="25"/>
    </row>
    <row r="338" spans="31:31">
      <c r="AE338" s="25"/>
    </row>
    <row r="339" spans="31:31">
      <c r="AE339" s="25"/>
    </row>
    <row r="340" spans="31:31">
      <c r="AE340" s="25"/>
    </row>
    <row r="341" spans="31:31">
      <c r="AE341" s="25"/>
    </row>
    <row r="342" spans="31:31">
      <c r="AE342" s="25"/>
    </row>
    <row r="343" spans="31:31">
      <c r="AE343" s="25"/>
    </row>
    <row r="344" spans="31:31">
      <c r="AE344" s="25"/>
    </row>
    <row r="345" spans="31:31">
      <c r="AE345" s="25"/>
    </row>
    <row r="346" spans="31:31">
      <c r="AE346" s="25"/>
    </row>
    <row r="347" spans="31:31">
      <c r="AE347" s="35"/>
    </row>
    <row r="348" spans="31:31">
      <c r="AE348" s="25"/>
    </row>
    <row r="349" spans="31:31">
      <c r="AE349" s="25"/>
    </row>
    <row r="350" spans="31:31">
      <c r="AE350" s="25"/>
    </row>
    <row r="351" spans="31:31">
      <c r="AE351" s="25"/>
    </row>
    <row r="352" spans="31:31">
      <c r="AE352" s="25"/>
    </row>
    <row r="353" spans="31:31">
      <c r="AE353" s="25"/>
    </row>
    <row r="354" spans="31:31">
      <c r="AE354" s="25"/>
    </row>
    <row r="355" spans="31:31">
      <c r="AE355" s="25"/>
    </row>
    <row r="356" spans="31:31">
      <c r="AE356" s="25"/>
    </row>
    <row r="357" spans="31:31">
      <c r="AE357" s="25"/>
    </row>
    <row r="358" spans="31:31">
      <c r="AE358" s="25"/>
    </row>
    <row r="359" spans="31:31">
      <c r="AE359" s="25"/>
    </row>
    <row r="360" spans="31:31">
      <c r="AE360" s="25"/>
    </row>
    <row r="361" spans="31:31">
      <c r="AE361" s="25"/>
    </row>
    <row r="362" spans="31:31">
      <c r="AE362" s="25"/>
    </row>
    <row r="363" spans="31:31">
      <c r="AE363" s="25"/>
    </row>
    <row r="364" spans="31:31">
      <c r="AE364" s="28" t="s">
        <v>43</v>
      </c>
    </row>
    <row r="365" spans="31:31">
      <c r="AE365" s="28" t="s">
        <v>41</v>
      </c>
    </row>
    <row r="366" spans="31:31">
      <c r="AE366" s="28" t="s">
        <v>41</v>
      </c>
    </row>
    <row r="367" spans="31:31">
      <c r="AE367" s="28" t="s">
        <v>41</v>
      </c>
    </row>
    <row r="368" spans="31:31">
      <c r="AE368" s="28" t="s">
        <v>41</v>
      </c>
    </row>
    <row r="369" spans="11:31">
      <c r="AE369" s="28" t="s">
        <v>41</v>
      </c>
    </row>
    <row r="370" spans="11:31">
      <c r="AE370" s="28" t="s">
        <v>41</v>
      </c>
    </row>
    <row r="371" spans="11:31">
      <c r="AE371" s="33" t="s">
        <v>41</v>
      </c>
    </row>
    <row r="372" spans="11:31">
      <c r="AE372" s="33" t="s">
        <v>41</v>
      </c>
    </row>
    <row r="373" spans="11:31">
      <c r="AE373" s="25" t="s">
        <v>43</v>
      </c>
    </row>
    <row r="374" spans="11:31">
      <c r="AE374" s="25" t="s">
        <v>41</v>
      </c>
    </row>
    <row r="375" spans="11:31">
      <c r="AE375" s="25" t="s">
        <v>41</v>
      </c>
    </row>
    <row r="376" spans="11:31">
      <c r="AE376" s="35" t="s">
        <v>41</v>
      </c>
    </row>
    <row r="377" spans="11:31">
      <c r="AE377" s="35" t="s">
        <v>41</v>
      </c>
    </row>
    <row r="378" spans="11:31">
      <c r="AE378" s="25" t="s">
        <v>43</v>
      </c>
    </row>
    <row r="379" spans="11:31">
      <c r="AE379" s="25" t="s">
        <v>41</v>
      </c>
    </row>
    <row r="380" spans="11:31">
      <c r="AE380" s="25" t="s">
        <v>41</v>
      </c>
    </row>
  </sheetData>
  <autoFilter ref="A21:AJ40" xr:uid="{E5B7DE08-DC04-43A5-AA5A-5DD46A3D3F28}"/>
  <pageMargins left="0.7" right="0.7" top="0.75" bottom="0.75" header="0.3" footer="0.3"/>
  <headerFooter>
    <oddHeader>&amp;C&amp;"Calibri"&amp;12&amp;KFF0000 OFFICIAL&amp;1#_x000D_</oddHeader>
    <oddFooter>&amp;C_x000D_&amp;1#&amp;"Calibri"&amp;12&amp;KFF0000 OFFICIAL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 &amp; Guidance</vt:lpstr>
      <vt:lpstr>Consolidated List (Cleaned)</vt:lpstr>
      <vt:lpstr>Consolidated Project List</vt:lpstr>
      <vt:lpstr>FJ workings </vt:lpstr>
      <vt:lpstr>Fiji data list</vt:lpstr>
      <vt:lpstr>Outputs</vt:lpstr>
      <vt:lpstr>Remarks</vt:lpstr>
      <vt:lpstr>Data Inputs</vt:lpstr>
      <vt:lpstr>Consol Data Outputs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Tim-Houghton [Melbourne]</dc:creator>
  <cp:keywords/>
  <dc:description/>
  <cp:lastModifiedBy>Tim-Houghton [Suva]</cp:lastModifiedBy>
  <cp:revision/>
  <dcterms:created xsi:type="dcterms:W3CDTF">2024-03-01T03:04:23Z</dcterms:created>
  <dcterms:modified xsi:type="dcterms:W3CDTF">2024-08-27T06:21:52Z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160a83-df68-4146-9dd5-ccaae79426db_Enabled">
    <vt:lpwstr>true</vt:lpwstr>
  </property>
  <property fmtid="{D5CDD505-2E9C-101B-9397-08002B2CF9AE}" pid="3" name="MSIP_Label_72160a83-df68-4146-9dd5-ccaae79426db_SetDate">
    <vt:lpwstr>2024-07-31T22:30:02Z</vt:lpwstr>
  </property>
  <property fmtid="{D5CDD505-2E9C-101B-9397-08002B2CF9AE}" pid="4" name="MSIP_Label_72160a83-df68-4146-9dd5-ccaae79426db_Method">
    <vt:lpwstr>Privileged</vt:lpwstr>
  </property>
  <property fmtid="{D5CDD505-2E9C-101B-9397-08002B2CF9AE}" pid="5" name="MSIP_Label_72160a83-df68-4146-9dd5-ccaae79426db_Name">
    <vt:lpwstr>OFFICIAL</vt:lpwstr>
  </property>
  <property fmtid="{D5CDD505-2E9C-101B-9397-08002B2CF9AE}" pid="6" name="MSIP_Label_72160a83-df68-4146-9dd5-ccaae79426db_SiteId">
    <vt:lpwstr>c6ba7d27-a97a-40a4-82e4-4d23131de9f4</vt:lpwstr>
  </property>
  <property fmtid="{D5CDD505-2E9C-101B-9397-08002B2CF9AE}" pid="7" name="MSIP_Label_72160a83-df68-4146-9dd5-ccaae79426db_ActionId">
    <vt:lpwstr>d6a22733-9c5e-4093-8d62-88da3fbdc81b</vt:lpwstr>
  </property>
  <property fmtid="{D5CDD505-2E9C-101B-9397-08002B2CF9AE}" pid="8" name="MSIP_Label_72160a83-df68-4146-9dd5-ccaae79426db_ContentBits">
    <vt:lpwstr>3</vt:lpwstr>
  </property>
</Properties>
</file>